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\lucius new begining\项目文件夹\瀚维\爱康粉红丝带\finance\爱康\补充协议——患者加专家费用及主持人费用\"/>
    </mc:Choice>
  </mc:AlternateContent>
  <bookViews>
    <workbookView xWindow="0" yWindow="0" windowWidth="19490" windowHeight="8930" tabRatio="946"/>
  </bookViews>
  <sheets>
    <sheet name="费用总明细" sheetId="16" r:id="rId1"/>
  </sheets>
  <calcPr calcId="152511"/>
</workbook>
</file>

<file path=xl/calcChain.xml><?xml version="1.0" encoding="utf-8"?>
<calcChain xmlns="http://schemas.openxmlformats.org/spreadsheetml/2006/main">
  <c r="I35" i="16" l="1"/>
  <c r="I32" i="16"/>
  <c r="I29" i="16"/>
  <c r="I30" i="16"/>
  <c r="I31" i="16" l="1"/>
  <c r="I33" i="16" s="1"/>
  <c r="E8" i="16"/>
  <c r="E7" i="16"/>
  <c r="E5" i="16"/>
  <c r="I22" i="16"/>
  <c r="I23" i="16"/>
  <c r="I24" i="16"/>
  <c r="I25" i="16"/>
  <c r="I26" i="16"/>
  <c r="I27" i="16"/>
  <c r="I28" i="16"/>
  <c r="I19" i="16"/>
  <c r="I20" i="16"/>
  <c r="I21" i="16"/>
  <c r="E6" i="16" l="1"/>
  <c r="L42" i="16"/>
  <c r="L39" i="16"/>
  <c r="L35" i="16"/>
  <c r="M32" i="16"/>
  <c r="K16" i="16" l="1"/>
  <c r="I15" i="16" l="1"/>
  <c r="I16" i="16" l="1"/>
  <c r="I18" i="16"/>
  <c r="L36" i="16" l="1"/>
  <c r="L37" i="16" s="1"/>
  <c r="N35" i="16" l="1"/>
  <c r="M39" i="16" l="1"/>
  <c r="E9" i="16"/>
</calcChain>
</file>

<file path=xl/sharedStrings.xml><?xml version="1.0" encoding="utf-8"?>
<sst xmlns="http://schemas.openxmlformats.org/spreadsheetml/2006/main" count="62" uniqueCount="50">
  <si>
    <t>上海麦田公共关系咨询有限公司</t>
  </si>
  <si>
    <t>Item</t>
  </si>
  <si>
    <t>Descripation描述</t>
  </si>
  <si>
    <t>总报价</t>
  </si>
  <si>
    <t>税费</t>
  </si>
  <si>
    <t>总计</t>
  </si>
  <si>
    <t>报价</t>
  </si>
  <si>
    <t>序号</t>
  </si>
  <si>
    <t>类别</t>
  </si>
  <si>
    <t>内容</t>
  </si>
  <si>
    <t>单价</t>
  </si>
  <si>
    <t>单位</t>
  </si>
  <si>
    <t>次数</t>
  </si>
  <si>
    <t>数量</t>
  </si>
  <si>
    <t>小计</t>
  </si>
  <si>
    <t>主持人</t>
  </si>
  <si>
    <t>人</t>
  </si>
  <si>
    <t>劳务费</t>
  </si>
  <si>
    <t>Total Amount</t>
  </si>
  <si>
    <t>人/天</t>
    <phoneticPr fontId="28" type="noConversion"/>
  </si>
  <si>
    <t>患者费用-3人</t>
    <phoneticPr fontId="28" type="noConversion"/>
  </si>
  <si>
    <t>2-1</t>
    <phoneticPr fontId="28" type="noConversion"/>
  </si>
  <si>
    <t>成都当地主持人</t>
    <phoneticPr fontId="28" type="noConversion"/>
  </si>
  <si>
    <t>黄穗 成都双流-广州 CA4333</t>
  </si>
  <si>
    <t>黄穗 广州-成都双流 CZ3401</t>
  </si>
  <si>
    <t>蒋旭 上海浦东-成都双流-上海浦东 CA4504/CA4535</t>
  </si>
  <si>
    <t>臧广利 淮安-成都双流-淮安 GY7173/GY7174</t>
  </si>
  <si>
    <t>张鹊 成都双流-北京首都 CA4111</t>
  </si>
  <si>
    <t>郑革红 成都双流-北京首都 CA4111</t>
  </si>
  <si>
    <t>JW万豪酒店</t>
  </si>
  <si>
    <t>协会专家费用</t>
    <phoneticPr fontId="28" type="noConversion"/>
  </si>
  <si>
    <t>银河王朝3名患者午餐</t>
  </si>
  <si>
    <t>双流机场接机-酒店（患者）帕萨特</t>
    <phoneticPr fontId="29" type="noConversion"/>
  </si>
  <si>
    <t>22日会长双流机场-JW酒店接机、24日会长成都市区用车、24日会长成都市区-双流机场送机（GL8）</t>
    <phoneticPr fontId="28" type="noConversion"/>
  </si>
  <si>
    <t>1</t>
    <phoneticPr fontId="28" type="noConversion"/>
  </si>
  <si>
    <t>1-1</t>
    <phoneticPr fontId="28" type="noConversion"/>
  </si>
  <si>
    <t>2-2</t>
    <phoneticPr fontId="28" type="noConversion"/>
  </si>
  <si>
    <t>主持人费用</t>
    <phoneticPr fontId="28" type="noConversion"/>
  </si>
  <si>
    <t>主持人费用!</t>
    <phoneticPr fontId="28" type="noConversion"/>
  </si>
  <si>
    <t>患者及协会专家机酒</t>
    <phoneticPr fontId="28" type="noConversion"/>
  </si>
  <si>
    <t>患者及协会专家机酒</t>
    <phoneticPr fontId="28" type="noConversion"/>
  </si>
  <si>
    <t>税费</t>
    <phoneticPr fontId="28" type="noConversion"/>
  </si>
  <si>
    <t>总计</t>
    <phoneticPr fontId="28" type="noConversion"/>
  </si>
  <si>
    <t>服务费</t>
    <phoneticPr fontId="28" type="noConversion"/>
  </si>
  <si>
    <t>3</t>
    <phoneticPr fontId="28" type="noConversion"/>
  </si>
  <si>
    <t>服务费</t>
    <phoneticPr fontId="28" type="noConversion"/>
  </si>
  <si>
    <t>total</t>
    <phoneticPr fontId="28" type="noConversion"/>
  </si>
  <si>
    <t>3</t>
    <phoneticPr fontId="28" type="noConversion"/>
  </si>
  <si>
    <t>4</t>
    <phoneticPr fontId="28" type="noConversion"/>
  </si>
  <si>
    <t>2021粉红丝带项目-结算单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</si>
</sst>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 * #,##0_ ;_ * \-#,##0_ ;_ * &quot;-&quot;_ ;_ @_ "/>
    <numFmt numFmtId="43" formatCode="_ * #,##0.00_ ;_ * \-#,##0.00_ ;_ * &quot;-&quot;??_ ;_ @_ "/>
    <numFmt numFmtId="176" formatCode="[$¥-804]#,##0.00;[$¥-804]\-#,##0.00"/>
    <numFmt numFmtId="177" formatCode="[$¥-804]#,##0.00"/>
    <numFmt numFmtId="178" formatCode="_ &quot;\&quot;* #,##0.00_ ;_ &quot;\&quot;* \-#,##0.00_ ;_ &quot;\&quot;* &quot;-&quot;??_ ;_ @_ "/>
    <numFmt numFmtId="179" formatCode="0.00_);[Red]\(0.00\)"/>
    <numFmt numFmtId="180" formatCode="_ &quot;\&quot;* #,##0_ ;_ &quot;\&quot;* \-#,##0_ ;_ &quot;\&quot;* &quot;-&quot;_ ;_ @_ "/>
    <numFmt numFmtId="181" formatCode="#,##0_ "/>
    <numFmt numFmtId="182" formatCode="\¥#,##0.00_);[Red]\(\¥#,##0.00\)"/>
    <numFmt numFmtId="184" formatCode="0.00_ "/>
    <numFmt numFmtId="186" formatCode="&quot; &quot;* #,##0.00&quot; &quot;;&quot; &quot;* &quot;-&quot;#,##0.00&quot; &quot;;&quot; &quot;* &quot;-&quot;??&quot; &quot;"/>
    <numFmt numFmtId="187" formatCode="0.0000%"/>
  </numFmts>
  <fonts count="31">
    <font>
      <sz val="10"/>
      <name val="Verdana"/>
      <charset val="134"/>
    </font>
    <font>
      <sz val="12"/>
      <name val="微软雅黑"/>
      <family val="2"/>
      <charset val="134"/>
    </font>
    <font>
      <sz val="10"/>
      <name val="微软雅黑"/>
      <family val="2"/>
      <charset val="134"/>
    </font>
    <font>
      <sz val="9"/>
      <name val="微软雅黑"/>
      <family val="2"/>
      <charset val="134"/>
    </font>
    <font>
      <b/>
      <sz val="9"/>
      <name val="微软雅黑"/>
      <family val="2"/>
      <charset val="134"/>
    </font>
    <font>
      <sz val="16"/>
      <name val="微软雅黑"/>
      <family val="2"/>
      <charset val="134"/>
    </font>
    <font>
      <sz val="10"/>
      <color indexed="8"/>
      <name val="微软雅黑"/>
      <family val="2"/>
      <charset val="134"/>
    </font>
    <font>
      <b/>
      <sz val="12"/>
      <color indexed="9"/>
      <name val="微软雅黑"/>
      <family val="2"/>
      <charset val="134"/>
    </font>
    <font>
      <b/>
      <sz val="18"/>
      <name val="微软雅黑"/>
      <family val="2"/>
      <charset val="134"/>
    </font>
    <font>
      <b/>
      <sz val="11"/>
      <color theme="0"/>
      <name val="微软雅黑"/>
      <family val="2"/>
      <charset val="134"/>
    </font>
    <font>
      <b/>
      <sz val="1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rgb="FF000000"/>
      <name val="微软雅黑"/>
      <family val="2"/>
      <charset val="134"/>
    </font>
    <font>
      <b/>
      <sz val="10"/>
      <name val="微软雅黑"/>
      <family val="2"/>
      <charset val="134"/>
    </font>
    <font>
      <b/>
      <sz val="10"/>
      <color indexed="10"/>
      <name val="微软雅黑"/>
      <family val="2"/>
      <charset val="134"/>
    </font>
    <font>
      <sz val="10"/>
      <color indexed="10"/>
      <name val="微软雅黑"/>
      <family val="2"/>
      <charset val="134"/>
    </font>
    <font>
      <b/>
      <sz val="12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name val="微软雅黑"/>
      <family val="2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Times New Roman"/>
      <family val="1"/>
    </font>
    <font>
      <sz val="10"/>
      <name val="Arial"/>
      <family val="2"/>
    </font>
    <font>
      <u/>
      <sz val="9"/>
      <name val="Tahoma"/>
      <family val="2"/>
    </font>
    <font>
      <sz val="9"/>
      <name val="Tahoma"/>
      <family val="2"/>
    </font>
    <font>
      <sz val="10"/>
      <name val="Geneva"/>
      <family val="1"/>
    </font>
    <font>
      <sz val="10"/>
      <name val="Verdana"/>
      <family val="2"/>
    </font>
    <font>
      <sz val="9"/>
      <name val="Verdana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8E0C6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2">
    <xf numFmtId="177" fontId="0" fillId="0" borderId="0"/>
    <xf numFmtId="43" fontId="27" fillId="0" borderId="0" applyFont="0" applyFill="0" applyBorder="0" applyAlignment="0" applyProtection="0">
      <alignment vertical="center"/>
    </xf>
    <xf numFmtId="0" fontId="27" fillId="0" borderId="0"/>
    <xf numFmtId="18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19" fillId="0" borderId="0"/>
    <xf numFmtId="0" fontId="24" fillId="0" borderId="0" applyFill="0" applyBorder="0" applyAlignment="0" applyProtection="0">
      <alignment vertical="center"/>
    </xf>
    <xf numFmtId="0" fontId="23" fillId="0" borderId="0"/>
    <xf numFmtId="41" fontId="23" fillId="0" borderId="0" applyFont="0" applyFill="0" applyBorder="0" applyAlignment="0" applyProtection="0"/>
    <xf numFmtId="0" fontId="26" fillId="0" borderId="0"/>
    <xf numFmtId="177" fontId="22" fillId="0" borderId="0"/>
    <xf numFmtId="177" fontId="21" fillId="0" borderId="0">
      <alignment vertical="center"/>
    </xf>
    <xf numFmtId="177" fontId="20" fillId="0" borderId="0" applyProtection="0"/>
    <xf numFmtId="177" fontId="19" fillId="0" borderId="0">
      <protection locked="0"/>
    </xf>
    <xf numFmtId="0" fontId="25" fillId="0" borderId="0">
      <alignment vertical="center"/>
    </xf>
    <xf numFmtId="176" fontId="19" fillId="0" borderId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>
      <alignment vertical="center"/>
    </xf>
    <xf numFmtId="177" fontId="22" fillId="0" borderId="0"/>
    <xf numFmtId="0" fontId="26" fillId="0" borderId="0"/>
    <xf numFmtId="0" fontId="30" fillId="0" borderId="0">
      <alignment vertical="top"/>
    </xf>
  </cellStyleXfs>
  <cellXfs count="119">
    <xf numFmtId="177" fontId="0" fillId="0" borderId="0" xfId="0"/>
    <xf numFmtId="177" fontId="1" fillId="0" borderId="0" xfId="0" applyFont="1"/>
    <xf numFmtId="177" fontId="2" fillId="0" borderId="0" xfId="0" applyFont="1" applyAlignment="1">
      <alignment horizontal="center" vertical="center" wrapText="1"/>
    </xf>
    <xf numFmtId="177" fontId="3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177" fontId="4" fillId="0" borderId="0" xfId="0" applyFont="1" applyAlignment="1">
      <alignment horizontal="center" vertical="center" wrapText="1"/>
    </xf>
    <xf numFmtId="177" fontId="3" fillId="0" borderId="0" xfId="0" applyFont="1" applyAlignment="1">
      <alignment horizontal="left" vertical="center" wrapText="1"/>
    </xf>
    <xf numFmtId="38" fontId="3" fillId="0" borderId="0" xfId="0" applyNumberFormat="1" applyFont="1" applyAlignment="1">
      <alignment horizontal="right" vertical="center" wrapText="1"/>
    </xf>
    <xf numFmtId="179" fontId="3" fillId="0" borderId="0" xfId="0" applyNumberFormat="1" applyFont="1" applyAlignment="1">
      <alignment horizontal="center" vertical="center" wrapText="1"/>
    </xf>
    <xf numFmtId="181" fontId="3" fillId="0" borderId="0" xfId="0" applyNumberFormat="1" applyFont="1" applyAlignment="1">
      <alignment horizontal="center" vertical="center" wrapText="1"/>
    </xf>
    <xf numFmtId="40" fontId="3" fillId="0" borderId="0" xfId="0" applyNumberFormat="1" applyFont="1" applyAlignment="1">
      <alignment horizontal="right" vertical="center" wrapText="1"/>
    </xf>
    <xf numFmtId="49" fontId="1" fillId="0" borderId="0" xfId="0" applyNumberFormat="1" applyFont="1"/>
    <xf numFmtId="177" fontId="1" fillId="0" borderId="0" xfId="0" applyFont="1" applyAlignment="1">
      <alignment horizontal="left"/>
    </xf>
    <xf numFmtId="179" fontId="1" fillId="0" borderId="0" xfId="0" applyNumberFormat="1" applyFont="1" applyAlignment="1">
      <alignment horizontal="left"/>
    </xf>
    <xf numFmtId="179" fontId="1" fillId="0" borderId="0" xfId="0" applyNumberFormat="1" applyFont="1"/>
    <xf numFmtId="177" fontId="5" fillId="0" borderId="0" xfId="0" applyFont="1" applyAlignment="1"/>
    <xf numFmtId="49" fontId="1" fillId="0" borderId="0" xfId="0" applyNumberFormat="1" applyFont="1" applyAlignment="1">
      <alignment horizontal="center"/>
    </xf>
    <xf numFmtId="177" fontId="1" fillId="0" borderId="0" xfId="0" applyFont="1" applyAlignment="1">
      <alignment horizontal="center"/>
    </xf>
    <xf numFmtId="177" fontId="1" fillId="0" borderId="0" xfId="0" applyFont="1" applyAlignment="1">
      <alignment horizontal="right" wrapText="1"/>
    </xf>
    <xf numFmtId="177" fontId="6" fillId="2" borderId="0" xfId="0" applyFont="1" applyFill="1" applyAlignment="1">
      <alignment horizontal="right" wrapText="1"/>
    </xf>
    <xf numFmtId="49" fontId="7" fillId="3" borderId="1" xfId="0" applyNumberFormat="1" applyFont="1" applyFill="1" applyBorder="1" applyAlignment="1">
      <alignment horizontal="center" vertical="center"/>
    </xf>
    <xf numFmtId="177" fontId="7" fillId="3" borderId="1" xfId="0" applyFont="1" applyFill="1" applyBorder="1" applyAlignment="1">
      <alignment horizontal="center" vertical="center"/>
    </xf>
    <xf numFmtId="177" fontId="7" fillId="3" borderId="2" xfId="0" applyFont="1" applyFill="1" applyBorder="1" applyAlignment="1">
      <alignment horizontal="center" vertical="center"/>
    </xf>
    <xf numFmtId="177" fontId="7" fillId="3" borderId="2" xfId="0" applyFont="1" applyFill="1" applyBorder="1" applyAlignment="1">
      <alignment vertical="center" wrapText="1"/>
    </xf>
    <xf numFmtId="49" fontId="1" fillId="0" borderId="2" xfId="0" applyNumberFormat="1" applyFont="1" applyBorder="1" applyAlignment="1">
      <alignment horizontal="left"/>
    </xf>
    <xf numFmtId="43" fontId="1" fillId="0" borderId="2" xfId="1" applyFont="1" applyBorder="1" applyAlignment="1"/>
    <xf numFmtId="40" fontId="2" fillId="0" borderId="0" xfId="0" applyNumberFormat="1" applyFont="1" applyBorder="1" applyAlignment="1">
      <alignment horizontal="right" vertical="center" wrapText="1"/>
    </xf>
    <xf numFmtId="49" fontId="1" fillId="0" borderId="2" xfId="0" applyNumberFormat="1" applyFont="1" applyBorder="1" applyAlignment="1">
      <alignment horizontal="center" wrapText="1"/>
    </xf>
    <xf numFmtId="177" fontId="1" fillId="0" borderId="2" xfId="0" applyFont="1" applyBorder="1" applyAlignment="1">
      <alignment horizontal="center" wrapText="1"/>
    </xf>
    <xf numFmtId="177" fontId="1" fillId="0" borderId="2" xfId="0" applyFont="1" applyBorder="1" applyAlignment="1">
      <alignment horizontal="left" vertical="center" wrapText="1"/>
    </xf>
    <xf numFmtId="177" fontId="1" fillId="0" borderId="2" xfId="1" applyNumberFormat="1" applyFont="1" applyBorder="1" applyAlignment="1"/>
    <xf numFmtId="177" fontId="1" fillId="0" borderId="0" xfId="0" applyFont="1" applyBorder="1" applyAlignment="1">
      <alignment horizontal="center" wrapText="1"/>
    </xf>
    <xf numFmtId="177" fontId="1" fillId="0" borderId="0" xfId="0" applyFont="1" applyBorder="1" applyAlignment="1">
      <alignment wrapText="1"/>
    </xf>
    <xf numFmtId="177" fontId="1" fillId="0" borderId="0" xfId="0" applyFont="1" applyBorder="1" applyAlignment="1">
      <alignment horizontal="left" wrapText="1"/>
    </xf>
    <xf numFmtId="179" fontId="1" fillId="0" borderId="0" xfId="0" applyNumberFormat="1" applyFont="1" applyBorder="1" applyAlignment="1">
      <alignment horizontal="left" wrapText="1"/>
    </xf>
    <xf numFmtId="43" fontId="1" fillId="0" borderId="0" xfId="1" applyNumberFormat="1" applyFont="1" applyBorder="1" applyAlignment="1"/>
    <xf numFmtId="49" fontId="5" fillId="0" borderId="0" xfId="0" applyNumberFormat="1" applyFont="1" applyFill="1" applyBorder="1" applyAlignment="1"/>
    <xf numFmtId="177" fontId="5" fillId="0" borderId="0" xfId="0" applyFont="1" applyFill="1" applyBorder="1" applyAlignment="1"/>
    <xf numFmtId="177" fontId="1" fillId="0" borderId="0" xfId="0" applyFont="1" applyBorder="1" applyAlignment="1">
      <alignment horizontal="center"/>
    </xf>
    <xf numFmtId="49" fontId="9" fillId="4" borderId="2" xfId="0" applyNumberFormat="1" applyFont="1" applyFill="1" applyBorder="1" applyAlignment="1">
      <alignment horizontal="center" vertical="center" wrapText="1"/>
    </xf>
    <xf numFmtId="177" fontId="9" fillId="4" borderId="2" xfId="0" applyFont="1" applyFill="1" applyBorder="1" applyAlignment="1">
      <alignment horizontal="center" vertical="center" wrapText="1"/>
    </xf>
    <xf numFmtId="38" fontId="9" fillId="4" borderId="2" xfId="0" applyNumberFormat="1" applyFont="1" applyFill="1" applyBorder="1" applyAlignment="1">
      <alignment horizontal="center" vertical="center" wrapText="1"/>
    </xf>
    <xf numFmtId="179" fontId="9" fillId="4" borderId="2" xfId="0" applyNumberFormat="1" applyFont="1" applyFill="1" applyBorder="1" applyAlignment="1">
      <alignment horizontal="center" vertical="center" wrapText="1"/>
    </xf>
    <xf numFmtId="181" fontId="9" fillId="4" borderId="2" xfId="0" applyNumberFormat="1" applyFont="1" applyFill="1" applyBorder="1" applyAlignment="1">
      <alignment horizontal="center" vertical="center" wrapText="1"/>
    </xf>
    <xf numFmtId="181" fontId="11" fillId="0" borderId="2" xfId="0" applyNumberFormat="1" applyFont="1" applyFill="1" applyBorder="1" applyAlignment="1">
      <alignment horizontal="center" vertical="center" wrapText="1"/>
    </xf>
    <xf numFmtId="177" fontId="11" fillId="5" borderId="2" xfId="0" applyFont="1" applyFill="1" applyBorder="1" applyAlignment="1">
      <alignment horizontal="center" vertical="center" wrapText="1"/>
    </xf>
    <xf numFmtId="176" fontId="2" fillId="0" borderId="2" xfId="16" applyFont="1" applyFill="1" applyBorder="1" applyAlignment="1">
      <alignment horizontal="left" vertical="center"/>
    </xf>
    <xf numFmtId="184" fontId="2" fillId="5" borderId="2" xfId="16" applyNumberFormat="1" applyFont="1" applyFill="1" applyBorder="1" applyAlignment="1">
      <alignment horizontal="center" vertical="center"/>
    </xf>
    <xf numFmtId="49" fontId="12" fillId="6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49" fontId="12" fillId="6" borderId="4" xfId="0" applyNumberFormat="1" applyFont="1" applyFill="1" applyBorder="1" applyAlignment="1">
      <alignment horizontal="left" vertical="center" wrapText="1"/>
    </xf>
    <xf numFmtId="186" fontId="12" fillId="7" borderId="4" xfId="0" applyNumberFormat="1" applyFont="1" applyFill="1" applyBorder="1" applyAlignment="1">
      <alignment horizontal="right" vertical="center" wrapText="1"/>
    </xf>
    <xf numFmtId="182" fontId="2" fillId="5" borderId="0" xfId="0" applyNumberFormat="1" applyFont="1" applyFill="1" applyBorder="1" applyAlignment="1">
      <alignment horizontal="right" vertical="center"/>
    </xf>
    <xf numFmtId="179" fontId="11" fillId="5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vertical="center"/>
    </xf>
    <xf numFmtId="49" fontId="2" fillId="0" borderId="2" xfId="12" applyNumberFormat="1" applyFont="1" applyBorder="1" applyAlignment="1">
      <alignment horizontal="center" vertical="center" wrapText="1"/>
    </xf>
    <xf numFmtId="177" fontId="2" fillId="0" borderId="2" xfId="12" applyFont="1" applyBorder="1" applyAlignment="1">
      <alignment horizontal="center" vertical="center" wrapText="1"/>
    </xf>
    <xf numFmtId="177" fontId="2" fillId="0" borderId="2" xfId="11" applyFont="1" applyFill="1" applyBorder="1" applyAlignment="1" applyProtection="1">
      <alignment horizontal="left" vertical="center" wrapText="1"/>
      <protection locked="0"/>
    </xf>
    <xf numFmtId="182" fontId="11" fillId="0" borderId="2" xfId="0" applyNumberFormat="1" applyFont="1" applyFill="1" applyBorder="1" applyAlignment="1">
      <alignment horizontal="right" vertical="center" wrapText="1"/>
    </xf>
    <xf numFmtId="179" fontId="11" fillId="0" borderId="2" xfId="0" applyNumberFormat="1" applyFont="1" applyFill="1" applyBorder="1" applyAlignment="1">
      <alignment horizontal="center" vertical="center" wrapText="1"/>
    </xf>
    <xf numFmtId="177" fontId="10" fillId="0" borderId="2" xfId="0" applyFont="1" applyFill="1" applyBorder="1" applyAlignment="1">
      <alignment vertical="center" wrapText="1"/>
    </xf>
    <xf numFmtId="177" fontId="3" fillId="0" borderId="2" xfId="0" applyFont="1" applyBorder="1" applyAlignment="1">
      <alignment horizontal="left" vertical="center" wrapText="1"/>
    </xf>
    <xf numFmtId="187" fontId="3" fillId="0" borderId="2" xfId="0" applyNumberFormat="1" applyFont="1" applyBorder="1" applyAlignment="1">
      <alignment horizontal="right" vertical="center" wrapText="1"/>
    </xf>
    <xf numFmtId="177" fontId="3" fillId="0" borderId="2" xfId="0" applyFont="1" applyBorder="1" applyAlignment="1">
      <alignment horizontal="center" vertical="center" wrapText="1"/>
    </xf>
    <xf numFmtId="179" fontId="3" fillId="0" borderId="2" xfId="0" applyNumberFormat="1" applyFont="1" applyBorder="1" applyAlignment="1">
      <alignment horizontal="center" vertical="center" wrapText="1"/>
    </xf>
    <xf numFmtId="181" fontId="3" fillId="0" borderId="2" xfId="0" applyNumberFormat="1" applyFont="1" applyBorder="1" applyAlignment="1">
      <alignment horizontal="center" vertical="center" wrapText="1"/>
    </xf>
    <xf numFmtId="177" fontId="1" fillId="0" borderId="0" xfId="0" applyFont="1" applyAlignment="1">
      <alignment horizontal="center" vertical="center"/>
    </xf>
    <xf numFmtId="177" fontId="14" fillId="0" borderId="0" xfId="0" applyFont="1" applyAlignment="1">
      <alignment horizontal="center" vertical="center"/>
    </xf>
    <xf numFmtId="177" fontId="15" fillId="0" borderId="0" xfId="0" applyFont="1" applyAlignment="1">
      <alignment horizontal="center" vertical="center"/>
    </xf>
    <xf numFmtId="40" fontId="9" fillId="4" borderId="1" xfId="0" applyNumberFormat="1" applyFont="1" applyFill="1" applyBorder="1" applyAlignment="1">
      <alignment horizontal="right" vertical="center" wrapText="1"/>
    </xf>
    <xf numFmtId="40" fontId="2" fillId="0" borderId="1" xfId="0" applyNumberFormat="1" applyFont="1" applyBorder="1" applyAlignment="1">
      <alignment horizontal="right" vertical="center" wrapText="1"/>
    </xf>
    <xf numFmtId="38" fontId="3" fillId="0" borderId="1" xfId="0" applyNumberFormat="1" applyFont="1" applyBorder="1" applyAlignment="1">
      <alignment horizontal="right" vertical="center" wrapText="1"/>
    </xf>
    <xf numFmtId="177" fontId="16" fillId="0" borderId="1" xfId="0" applyFont="1" applyFill="1" applyBorder="1" applyAlignment="1">
      <alignment vertical="center"/>
    </xf>
    <xf numFmtId="179" fontId="1" fillId="0" borderId="0" xfId="0" applyNumberFormat="1" applyFont="1" applyBorder="1"/>
    <xf numFmtId="177" fontId="1" fillId="0" borderId="0" xfId="0" applyFont="1" applyBorder="1"/>
    <xf numFmtId="49" fontId="18" fillId="0" borderId="2" xfId="0" applyNumberFormat="1" applyFont="1" applyFill="1" applyBorder="1" applyAlignment="1">
      <alignment horizontal="center" vertical="center" wrapText="1"/>
    </xf>
    <xf numFmtId="177" fontId="15" fillId="0" borderId="0" xfId="0" applyFont="1" applyBorder="1" applyAlignment="1">
      <alignment horizontal="center" vertical="center"/>
    </xf>
    <xf numFmtId="184" fontId="2" fillId="5" borderId="4" xfId="16" applyNumberFormat="1" applyFont="1" applyFill="1" applyBorder="1" applyAlignment="1">
      <alignment vertical="center" wrapText="1"/>
    </xf>
    <xf numFmtId="181" fontId="11" fillId="0" borderId="4" xfId="0" applyNumberFormat="1" applyFont="1" applyFill="1" applyBorder="1" applyAlignment="1">
      <alignment horizontal="center" vertical="center" wrapText="1"/>
    </xf>
    <xf numFmtId="177" fontId="2" fillId="0" borderId="0" xfId="0" applyFont="1" applyFill="1" applyAlignment="1">
      <alignment horizontal="center" vertical="center" wrapText="1"/>
    </xf>
    <xf numFmtId="40" fontId="2" fillId="0" borderId="1" xfId="0" applyNumberFormat="1" applyFont="1" applyFill="1" applyBorder="1" applyAlignment="1">
      <alignment horizontal="right" vertical="center" wrapText="1"/>
    </xf>
    <xf numFmtId="0" fontId="2" fillId="5" borderId="2" xfId="16" applyNumberFormat="1" applyFont="1" applyFill="1" applyBorder="1" applyAlignment="1">
      <alignment vertical="center"/>
    </xf>
    <xf numFmtId="0" fontId="2" fillId="5" borderId="2" xfId="16" applyNumberFormat="1" applyFont="1" applyFill="1" applyBorder="1" applyAlignment="1">
      <alignment horizontal="center" vertical="center"/>
    </xf>
    <xf numFmtId="0" fontId="2" fillId="5" borderId="4" xfId="16" applyNumberFormat="1" applyFont="1" applyFill="1" applyBorder="1" applyAlignment="1">
      <alignment horizontal="center" vertical="center"/>
    </xf>
    <xf numFmtId="177" fontId="12" fillId="0" borderId="8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/>
    </xf>
    <xf numFmtId="49" fontId="12" fillId="6" borderId="8" xfId="0" applyNumberFormat="1" applyFont="1" applyFill="1" applyBorder="1" applyAlignment="1">
      <alignment horizontal="left" vertical="center" wrapText="1"/>
    </xf>
    <xf numFmtId="0" fontId="12" fillId="7" borderId="8" xfId="0" applyNumberFormat="1" applyFont="1" applyFill="1" applyBorder="1" applyAlignment="1">
      <alignment horizontal="right" vertical="center" wrapText="1"/>
    </xf>
    <xf numFmtId="0" fontId="11" fillId="5" borderId="8" xfId="0" applyNumberFormat="1" applyFont="1" applyFill="1" applyBorder="1" applyAlignment="1">
      <alignment horizontal="center" vertical="center" wrapText="1"/>
    </xf>
    <xf numFmtId="0" fontId="11" fillId="0" borderId="8" xfId="0" applyNumberFormat="1" applyFont="1" applyFill="1" applyBorder="1" applyAlignment="1">
      <alignment horizontal="center" vertical="center" wrapText="1"/>
    </xf>
    <xf numFmtId="177" fontId="2" fillId="0" borderId="0" xfId="0" applyFont="1" applyAlignment="1">
      <alignment horizontal="center" vertical="center" wrapText="1"/>
    </xf>
    <xf numFmtId="181" fontId="1" fillId="0" borderId="1" xfId="0" applyNumberFormat="1" applyFont="1" applyBorder="1" applyAlignment="1">
      <alignment horizontal="left"/>
    </xf>
    <xf numFmtId="181" fontId="1" fillId="0" borderId="3" xfId="0" applyNumberFormat="1" applyFont="1" applyBorder="1" applyAlignment="1">
      <alignment horizontal="left"/>
    </xf>
    <xf numFmtId="177" fontId="17" fillId="0" borderId="2" xfId="0" applyFont="1" applyFill="1" applyBorder="1" applyAlignment="1">
      <alignment vertical="center" wrapText="1"/>
    </xf>
    <xf numFmtId="0" fontId="11" fillId="5" borderId="1" xfId="21" applyFont="1" applyFill="1" applyBorder="1" applyAlignment="1">
      <alignment horizontal="left" vertical="center" wrapText="1"/>
    </xf>
    <xf numFmtId="0" fontId="11" fillId="5" borderId="2" xfId="21" applyFont="1" applyFill="1" applyBorder="1" applyAlignment="1">
      <alignment horizontal="right" vertical="center" wrapText="1"/>
    </xf>
    <xf numFmtId="177" fontId="18" fillId="0" borderId="2" xfId="0" applyFont="1" applyFill="1" applyBorder="1" applyAlignment="1">
      <alignment vertical="center" wrapText="1"/>
    </xf>
    <xf numFmtId="177" fontId="18" fillId="0" borderId="1" xfId="0" applyFont="1" applyFill="1" applyBorder="1" applyAlignment="1">
      <alignment vertical="center" wrapText="1"/>
    </xf>
    <xf numFmtId="177" fontId="18" fillId="0" borderId="2" xfId="0" applyFont="1" applyFill="1" applyBorder="1" applyAlignment="1">
      <alignment horizontal="center" vertical="center" wrapText="1"/>
    </xf>
    <xf numFmtId="181" fontId="11" fillId="0" borderId="1" xfId="0" applyNumberFormat="1" applyFont="1" applyFill="1" applyBorder="1" applyAlignment="1">
      <alignment vertical="center" wrapText="1"/>
    </xf>
    <xf numFmtId="181" fontId="11" fillId="0" borderId="4" xfId="0" applyNumberFormat="1" applyFont="1" applyFill="1" applyBorder="1" applyAlignment="1">
      <alignment vertical="center" wrapText="1"/>
    </xf>
    <xf numFmtId="181" fontId="11" fillId="0" borderId="3" xfId="0" applyNumberFormat="1" applyFont="1" applyFill="1" applyBorder="1" applyAlignment="1">
      <alignment vertical="center" wrapText="1"/>
    </xf>
    <xf numFmtId="177" fontId="5" fillId="0" borderId="0" xfId="0" applyFont="1" applyAlignment="1">
      <alignment horizontal="center"/>
    </xf>
    <xf numFmtId="181" fontId="1" fillId="0" borderId="1" xfId="0" applyNumberFormat="1" applyFont="1" applyBorder="1" applyAlignment="1">
      <alignment horizontal="left"/>
    </xf>
    <xf numFmtId="181" fontId="1" fillId="0" borderId="3" xfId="0" applyNumberFormat="1" applyFont="1" applyBorder="1" applyAlignment="1">
      <alignment horizontal="left"/>
    </xf>
    <xf numFmtId="177" fontId="8" fillId="0" borderId="2" xfId="0" applyFont="1" applyBorder="1" applyAlignment="1">
      <alignment horizontal="center"/>
    </xf>
    <xf numFmtId="177" fontId="7" fillId="9" borderId="1" xfId="0" applyFont="1" applyFill="1" applyBorder="1" applyAlignment="1">
      <alignment horizontal="center" vertical="center"/>
    </xf>
    <xf numFmtId="177" fontId="7" fillId="9" borderId="4" xfId="0" applyFont="1" applyFill="1" applyBorder="1" applyAlignment="1">
      <alignment horizontal="center" vertical="center"/>
    </xf>
    <xf numFmtId="177" fontId="10" fillId="0" borderId="4" xfId="0" applyFont="1" applyFill="1" applyBorder="1" applyAlignment="1">
      <alignment horizontal="left" vertical="center" wrapText="1"/>
    </xf>
    <xf numFmtId="177" fontId="13" fillId="8" borderId="1" xfId="0" applyFont="1" applyFill="1" applyBorder="1" applyAlignment="1">
      <alignment horizontal="center" vertical="center"/>
    </xf>
    <xf numFmtId="177" fontId="13" fillId="8" borderId="4" xfId="0" applyFont="1" applyFill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0" fontId="12" fillId="0" borderId="7" xfId="0" applyNumberFormat="1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12" fillId="0" borderId="6" xfId="0" applyNumberFormat="1" applyFont="1" applyFill="1" applyBorder="1" applyAlignment="1">
      <alignment horizontal="center" vertical="center" wrapText="1"/>
    </xf>
  </cellXfs>
  <cellStyles count="22">
    <cellStyle name="_HyperlinkAction" xfId="7"/>
    <cellStyle name="0,0_x000d__x000a_NA_x000d__x000a_" xfId="2"/>
    <cellStyle name="Dezimal [0]_1002_MDT" xfId="9"/>
    <cellStyle name="Dezimal_1002_MDT" xfId="4"/>
    <cellStyle name="Normal 2" xfId="6"/>
    <cellStyle name="Normal_Allocated_Table" xfId="10"/>
    <cellStyle name="Normal_Event Logistic Service RFQ Template_v3" xfId="21"/>
    <cellStyle name="Normal_Sheet1" xfId="11"/>
    <cellStyle name="Standard_1002_MDT" xfId="8"/>
    <cellStyle name="Währung [0]_1002_MDT" xfId="3"/>
    <cellStyle name="Währung_1002_MDT" xfId="5"/>
    <cellStyle name="常规" xfId="0" builtinId="0"/>
    <cellStyle name="常规 2" xfId="12"/>
    <cellStyle name="常规 3" xfId="13"/>
    <cellStyle name="常规 4" xfId="14"/>
    <cellStyle name="常规 5" xfId="15"/>
    <cellStyle name="常规_Sheet1" xfId="16"/>
    <cellStyle name="千位分隔" xfId="1" builtinId="3"/>
    <cellStyle name="千位分隔 2" xfId="17"/>
    <cellStyle name="千位分隔 2 2" xfId="18"/>
    <cellStyle name="样式 1" xfId="19"/>
    <cellStyle name="样式 1 2" xfId="20"/>
  </cellStyles>
  <dxfs count="0"/>
  <tableStyles count="0" defaultTableStyle="TableStyleMedium9" defaultPivotStyle="PivotStyleLight16"/>
  <colors>
    <mruColors>
      <color rgb="FF8E0C63"/>
      <color rgb="FF99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showGridLines="0" tabSelected="1" zoomScale="85" zoomScaleNormal="85" workbookViewId="0">
      <selection activeCell="B2" sqref="B2:E2"/>
    </sheetView>
  </sheetViews>
  <sheetFormatPr defaultColWidth="9" defaultRowHeight="13.5"/>
  <cols>
    <col min="1" max="1" width="9" style="3"/>
    <col min="2" max="2" width="6.23046875" style="4" customWidth="1"/>
    <col min="3" max="3" width="19.4609375" style="5" customWidth="1"/>
    <col min="4" max="4" width="46" style="6" customWidth="1"/>
    <col min="5" max="5" width="19.15234375" style="7" customWidth="1"/>
    <col min="6" max="6" width="15.23046875" style="3" customWidth="1"/>
    <col min="7" max="7" width="15.23046875" style="8" customWidth="1"/>
    <col min="8" max="8" width="13.3828125" style="9" customWidth="1"/>
    <col min="9" max="9" width="14.61328125" style="10" customWidth="1"/>
    <col min="10" max="10" width="9" style="3"/>
    <col min="11" max="11" width="18.23046875" style="3" customWidth="1"/>
    <col min="12" max="12" width="13.4609375" style="3" bestFit="1" customWidth="1"/>
    <col min="13" max="13" width="9" style="3"/>
    <col min="14" max="14" width="13.23046875" style="3" bestFit="1" customWidth="1"/>
    <col min="15" max="16384" width="9" style="3"/>
  </cols>
  <sheetData>
    <row r="1" spans="1:11" s="1" customFormat="1" ht="16.5">
      <c r="B1" s="11"/>
      <c r="F1" s="12"/>
      <c r="G1" s="13"/>
      <c r="I1" s="68"/>
    </row>
    <row r="2" spans="1:11" s="1" customFormat="1" ht="21.5">
      <c r="B2" s="104" t="s">
        <v>49</v>
      </c>
      <c r="C2" s="104"/>
      <c r="D2" s="104"/>
      <c r="E2" s="104"/>
      <c r="G2" s="14"/>
      <c r="H2" s="15"/>
      <c r="I2" s="68"/>
    </row>
    <row r="3" spans="1:11" s="1" customFormat="1" ht="29">
      <c r="B3" s="16"/>
      <c r="C3" s="17"/>
      <c r="D3" s="18"/>
      <c r="E3" s="19" t="s">
        <v>0</v>
      </c>
      <c r="G3" s="14"/>
      <c r="I3" s="68"/>
    </row>
    <row r="4" spans="1:11" s="1" customFormat="1" ht="16.5">
      <c r="B4" s="20" t="s">
        <v>1</v>
      </c>
      <c r="C4" s="21"/>
      <c r="D4" s="22" t="s">
        <v>2</v>
      </c>
      <c r="E4" s="23" t="s">
        <v>3</v>
      </c>
      <c r="G4" s="14"/>
      <c r="I4" s="69"/>
    </row>
    <row r="5" spans="1:11" s="1" customFormat="1" ht="16.5">
      <c r="B5" s="24">
        <v>1</v>
      </c>
      <c r="C5" s="105" t="s">
        <v>38</v>
      </c>
      <c r="D5" s="106"/>
      <c r="E5" s="25">
        <f>I16</f>
        <v>15000</v>
      </c>
      <c r="G5" s="14"/>
      <c r="I5" s="70"/>
    </row>
    <row r="6" spans="1:11" s="1" customFormat="1" ht="16.5">
      <c r="B6" s="24">
        <v>2</v>
      </c>
      <c r="C6" s="105" t="s">
        <v>40</v>
      </c>
      <c r="D6" s="106"/>
      <c r="E6" s="25">
        <f>I29</f>
        <v>17804</v>
      </c>
      <c r="G6" s="75"/>
      <c r="H6" s="76"/>
      <c r="I6" s="78"/>
    </row>
    <row r="7" spans="1:11" s="1" customFormat="1" ht="16.5">
      <c r="B7" s="24" t="s">
        <v>47</v>
      </c>
      <c r="C7" s="93" t="s">
        <v>43</v>
      </c>
      <c r="D7" s="94"/>
      <c r="E7" s="25">
        <f>I31</f>
        <v>3936.48</v>
      </c>
      <c r="G7" s="75"/>
      <c r="H7" s="76"/>
      <c r="I7" s="78"/>
    </row>
    <row r="8" spans="1:11" s="1" customFormat="1" ht="16.5">
      <c r="B8" s="24" t="s">
        <v>48</v>
      </c>
      <c r="C8" s="105" t="s">
        <v>41</v>
      </c>
      <c r="D8" s="106"/>
      <c r="E8" s="25">
        <f>I33</f>
        <v>2204.4288000000001</v>
      </c>
      <c r="G8" s="14"/>
      <c r="H8" s="26"/>
      <c r="I8" s="68"/>
    </row>
    <row r="9" spans="1:11" s="1" customFormat="1" ht="16.5">
      <c r="B9" s="27"/>
      <c r="C9" s="28" t="s">
        <v>5</v>
      </c>
      <c r="D9" s="29"/>
      <c r="E9" s="30">
        <f>SUM(E5:E8)</f>
        <v>38944.908800000005</v>
      </c>
      <c r="G9" s="14"/>
      <c r="I9" s="68"/>
    </row>
    <row r="10" spans="1:11" s="1" customFormat="1" ht="16.5">
      <c r="B10" s="27"/>
      <c r="C10" s="28"/>
      <c r="D10" s="29"/>
      <c r="E10" s="30"/>
      <c r="G10" s="14"/>
      <c r="I10" s="68"/>
    </row>
    <row r="11" spans="1:11" s="1" customFormat="1" ht="16.5">
      <c r="B11" s="11"/>
      <c r="D11" s="31"/>
      <c r="E11" s="32"/>
      <c r="F11" s="33"/>
      <c r="G11" s="34"/>
      <c r="H11" s="35"/>
      <c r="I11" s="68"/>
    </row>
    <row r="12" spans="1:11" s="1" customFormat="1" ht="25">
      <c r="B12" s="36"/>
      <c r="C12" s="37"/>
      <c r="D12" s="38"/>
      <c r="E12" s="107" t="s">
        <v>6</v>
      </c>
      <c r="F12" s="107"/>
      <c r="G12" s="107"/>
      <c r="H12" s="107"/>
      <c r="I12" s="107"/>
    </row>
    <row r="13" spans="1:11" ht="24.65" customHeight="1">
      <c r="B13" s="39" t="s">
        <v>7</v>
      </c>
      <c r="C13" s="40" t="s">
        <v>8</v>
      </c>
      <c r="D13" s="40" t="s">
        <v>9</v>
      </c>
      <c r="E13" s="41" t="s">
        <v>10</v>
      </c>
      <c r="F13" s="40" t="s">
        <v>11</v>
      </c>
      <c r="G13" s="42" t="s">
        <v>12</v>
      </c>
      <c r="H13" s="43" t="s">
        <v>13</v>
      </c>
      <c r="I13" s="71" t="s">
        <v>14</v>
      </c>
    </row>
    <row r="14" spans="1:11" s="2" customFormat="1" ht="16.5" customHeight="1">
      <c r="A14" s="81"/>
      <c r="B14" s="87" t="s">
        <v>34</v>
      </c>
      <c r="C14" s="110" t="s">
        <v>37</v>
      </c>
      <c r="D14" s="110"/>
      <c r="E14" s="110"/>
      <c r="F14" s="110"/>
      <c r="G14" s="110"/>
      <c r="H14" s="110"/>
      <c r="I14" s="110"/>
    </row>
    <row r="15" spans="1:11" s="2" customFormat="1" ht="185.15" customHeight="1">
      <c r="B15" s="77" t="s">
        <v>35</v>
      </c>
      <c r="C15" s="46" t="s">
        <v>15</v>
      </c>
      <c r="D15" s="79" t="s">
        <v>22</v>
      </c>
      <c r="E15" s="83">
        <v>15000</v>
      </c>
      <c r="F15" s="47" t="s">
        <v>19</v>
      </c>
      <c r="G15" s="84">
        <v>1</v>
      </c>
      <c r="H15" s="85">
        <v>1</v>
      </c>
      <c r="I15" s="82">
        <f t="shared" ref="I15" si="0">G15*H15*E15</f>
        <v>15000</v>
      </c>
    </row>
    <row r="16" spans="1:11" s="2" customFormat="1" ht="16.5" customHeight="1">
      <c r="B16" s="49"/>
      <c r="C16" s="86"/>
      <c r="D16" s="88"/>
      <c r="E16" s="89"/>
      <c r="F16" s="53"/>
      <c r="G16" s="90"/>
      <c r="H16" s="91" t="s">
        <v>14</v>
      </c>
      <c r="I16" s="72">
        <f>SUM(I15:I15)</f>
        <v>15000</v>
      </c>
      <c r="K16" s="2" t="e">
        <f>SUM(#REF!)</f>
        <v>#REF!</v>
      </c>
    </row>
    <row r="17" spans="2:13" s="2" customFormat="1" ht="16.5" customHeight="1">
      <c r="B17" s="55">
        <v>2</v>
      </c>
      <c r="C17" s="110" t="s">
        <v>39</v>
      </c>
      <c r="D17" s="110"/>
      <c r="E17" s="110"/>
      <c r="F17" s="110"/>
      <c r="G17" s="110"/>
      <c r="H17" s="110"/>
      <c r="I17" s="110"/>
    </row>
    <row r="18" spans="2:13" s="2" customFormat="1" ht="16.5" customHeight="1">
      <c r="B18" s="113" t="s">
        <v>21</v>
      </c>
      <c r="C18" s="116" t="s">
        <v>30</v>
      </c>
      <c r="D18" s="95" t="s">
        <v>27</v>
      </c>
      <c r="E18" s="83">
        <v>2010</v>
      </c>
      <c r="F18" s="45" t="s">
        <v>16</v>
      </c>
      <c r="G18" s="84">
        <v>1</v>
      </c>
      <c r="H18" s="84">
        <v>1</v>
      </c>
      <c r="I18" s="72">
        <f>H18*G18*E18</f>
        <v>2010</v>
      </c>
    </row>
    <row r="19" spans="2:13" s="92" customFormat="1" ht="16.5" customHeight="1">
      <c r="B19" s="114"/>
      <c r="C19" s="117"/>
      <c r="D19" s="95" t="s">
        <v>28</v>
      </c>
      <c r="E19" s="83">
        <v>2010</v>
      </c>
      <c r="F19" s="45" t="s">
        <v>16</v>
      </c>
      <c r="G19" s="84">
        <v>1</v>
      </c>
      <c r="H19" s="84">
        <v>1</v>
      </c>
      <c r="I19" s="72">
        <f t="shared" ref="I19:I28" si="1">H19*G19*E19</f>
        <v>2010</v>
      </c>
    </row>
    <row r="20" spans="2:13" s="2" customFormat="1" ht="16.5" customHeight="1">
      <c r="B20" s="114"/>
      <c r="C20" s="117"/>
      <c r="D20" s="48" t="s">
        <v>17</v>
      </c>
      <c r="E20" s="83">
        <v>3000</v>
      </c>
      <c r="F20" s="45" t="s">
        <v>16</v>
      </c>
      <c r="G20" s="84">
        <v>1</v>
      </c>
      <c r="H20" s="84">
        <v>1</v>
      </c>
      <c r="I20" s="72">
        <f t="shared" si="1"/>
        <v>3000</v>
      </c>
    </row>
    <row r="21" spans="2:13" s="92" customFormat="1" ht="16.5" customHeight="1">
      <c r="B21" s="114"/>
      <c r="C21" s="117"/>
      <c r="D21" s="96" t="s">
        <v>29</v>
      </c>
      <c r="E21" s="83">
        <v>1400</v>
      </c>
      <c r="F21" s="45" t="s">
        <v>16</v>
      </c>
      <c r="G21" s="84">
        <v>1</v>
      </c>
      <c r="H21" s="84">
        <v>2</v>
      </c>
      <c r="I21" s="72">
        <f t="shared" si="1"/>
        <v>2800</v>
      </c>
    </row>
    <row r="22" spans="2:13" s="92" customFormat="1" ht="28" customHeight="1">
      <c r="B22" s="115"/>
      <c r="C22" s="118"/>
      <c r="D22" s="96" t="s">
        <v>33</v>
      </c>
      <c r="E22" s="83">
        <v>1100</v>
      </c>
      <c r="F22" s="45" t="s">
        <v>16</v>
      </c>
      <c r="G22" s="84">
        <v>1</v>
      </c>
      <c r="H22" s="84">
        <v>1</v>
      </c>
      <c r="I22" s="72">
        <f t="shared" si="1"/>
        <v>1100</v>
      </c>
    </row>
    <row r="23" spans="2:13" s="2" customFormat="1" ht="16.5" customHeight="1">
      <c r="B23" s="113" t="s">
        <v>36</v>
      </c>
      <c r="C23" s="116" t="s">
        <v>20</v>
      </c>
      <c r="D23" s="95" t="s">
        <v>23</v>
      </c>
      <c r="E23" s="83">
        <v>800</v>
      </c>
      <c r="F23" s="45" t="s">
        <v>16</v>
      </c>
      <c r="G23" s="84">
        <v>1</v>
      </c>
      <c r="H23" s="84">
        <v>1</v>
      </c>
      <c r="I23" s="72">
        <f t="shared" si="1"/>
        <v>800</v>
      </c>
    </row>
    <row r="24" spans="2:13" s="92" customFormat="1" ht="16.5" customHeight="1">
      <c r="B24" s="114"/>
      <c r="C24" s="117"/>
      <c r="D24" s="95" t="s">
        <v>24</v>
      </c>
      <c r="E24" s="83">
        <v>610</v>
      </c>
      <c r="F24" s="45" t="s">
        <v>16</v>
      </c>
      <c r="G24" s="84">
        <v>1</v>
      </c>
      <c r="H24" s="84">
        <v>1</v>
      </c>
      <c r="I24" s="72">
        <f t="shared" si="1"/>
        <v>610</v>
      </c>
    </row>
    <row r="25" spans="2:13" s="92" customFormat="1" ht="16.5" customHeight="1">
      <c r="B25" s="114"/>
      <c r="C25" s="117"/>
      <c r="D25" s="95" t="s">
        <v>25</v>
      </c>
      <c r="E25" s="83">
        <v>2150</v>
      </c>
      <c r="F25" s="45" t="s">
        <v>16</v>
      </c>
      <c r="G25" s="84">
        <v>1</v>
      </c>
      <c r="H25" s="84">
        <v>1</v>
      </c>
      <c r="I25" s="72">
        <f t="shared" si="1"/>
        <v>2150</v>
      </c>
    </row>
    <row r="26" spans="2:13" s="92" customFormat="1" ht="16.5" customHeight="1">
      <c r="B26" s="114"/>
      <c r="C26" s="117"/>
      <c r="D26" s="95" t="s">
        <v>26</v>
      </c>
      <c r="E26" s="83">
        <v>2310</v>
      </c>
      <c r="F26" s="45" t="s">
        <v>16</v>
      </c>
      <c r="G26" s="84">
        <v>1</v>
      </c>
      <c r="H26" s="84">
        <v>1</v>
      </c>
      <c r="I26" s="72">
        <f t="shared" si="1"/>
        <v>2310</v>
      </c>
    </row>
    <row r="27" spans="2:13" s="92" customFormat="1" ht="16.5" customHeight="1">
      <c r="B27" s="114"/>
      <c r="C27" s="117"/>
      <c r="D27" s="96" t="s">
        <v>31</v>
      </c>
      <c r="E27" s="83">
        <v>38</v>
      </c>
      <c r="F27" s="45" t="s">
        <v>16</v>
      </c>
      <c r="G27" s="84">
        <v>3</v>
      </c>
      <c r="H27" s="84">
        <v>1</v>
      </c>
      <c r="I27" s="72">
        <f t="shared" si="1"/>
        <v>114</v>
      </c>
    </row>
    <row r="28" spans="2:13" s="92" customFormat="1" ht="16.5" customHeight="1">
      <c r="B28" s="115"/>
      <c r="C28" s="118"/>
      <c r="D28" s="96" t="s">
        <v>32</v>
      </c>
      <c r="E28" s="97">
        <v>300</v>
      </c>
      <c r="F28" s="45" t="s">
        <v>16</v>
      </c>
      <c r="G28" s="84">
        <v>3</v>
      </c>
      <c r="H28" s="84">
        <v>1</v>
      </c>
      <c r="I28" s="72">
        <f t="shared" si="1"/>
        <v>900</v>
      </c>
    </row>
    <row r="29" spans="2:13" s="2" customFormat="1" ht="16.5" customHeight="1">
      <c r="B29" s="56"/>
      <c r="C29" s="50"/>
      <c r="D29" s="51"/>
      <c r="E29" s="52"/>
      <c r="F29" s="53"/>
      <c r="G29" s="54"/>
      <c r="H29" s="80" t="s">
        <v>14</v>
      </c>
      <c r="I29" s="72">
        <f>SUM(I18:I28)</f>
        <v>17804</v>
      </c>
    </row>
    <row r="30" spans="2:13" s="2" customFormat="1" ht="14.5">
      <c r="B30" s="57"/>
      <c r="C30" s="58"/>
      <c r="D30" s="59"/>
      <c r="E30" s="60"/>
      <c r="F30" s="44"/>
      <c r="G30" s="61"/>
      <c r="H30" s="44" t="s">
        <v>46</v>
      </c>
      <c r="I30" s="72">
        <f>I29+I16</f>
        <v>32804</v>
      </c>
    </row>
    <row r="31" spans="2:13" s="92" customFormat="1" ht="14.5">
      <c r="B31" s="57" t="s">
        <v>44</v>
      </c>
      <c r="C31" s="101" t="s">
        <v>45</v>
      </c>
      <c r="D31" s="102"/>
      <c r="E31" s="64">
        <v>0.12</v>
      </c>
      <c r="F31" s="102"/>
      <c r="G31" s="102"/>
      <c r="H31" s="103"/>
      <c r="I31" s="72">
        <f>I30*12%</f>
        <v>3936.48</v>
      </c>
    </row>
    <row r="32" spans="2:13" ht="15" customHeight="1">
      <c r="B32" s="55"/>
      <c r="C32" s="62"/>
      <c r="D32" s="62"/>
      <c r="E32" s="62"/>
      <c r="F32" s="62"/>
      <c r="G32" s="62"/>
      <c r="H32" s="100" t="s">
        <v>42</v>
      </c>
      <c r="I32" s="99">
        <f>I31+I30</f>
        <v>36740.480000000003</v>
      </c>
      <c r="L32" s="3">
        <v>264222.49</v>
      </c>
      <c r="M32" s="3">
        <f>L32-L33</f>
        <v>2222.4899999999907</v>
      </c>
    </row>
    <row r="33" spans="2:14" ht="16.5">
      <c r="B33" s="55">
        <v>4</v>
      </c>
      <c r="C33" s="98" t="s">
        <v>4</v>
      </c>
      <c r="D33" s="63"/>
      <c r="E33" s="64">
        <v>0.06</v>
      </c>
      <c r="F33" s="65"/>
      <c r="G33" s="66"/>
      <c r="H33" s="67"/>
      <c r="I33" s="73">
        <f>I32*E33</f>
        <v>2204.4288000000001</v>
      </c>
      <c r="L33" s="3">
        <v>262000</v>
      </c>
    </row>
    <row r="34" spans="2:14" s="1" customFormat="1" ht="16.5">
      <c r="B34" s="111"/>
      <c r="C34" s="112"/>
      <c r="D34" s="112"/>
      <c r="E34" s="112"/>
      <c r="F34" s="112"/>
      <c r="G34" s="112"/>
      <c r="H34" s="112"/>
      <c r="I34" s="112"/>
    </row>
    <row r="35" spans="2:14" s="1" customFormat="1" ht="16.5">
      <c r="B35" s="108" t="s">
        <v>18</v>
      </c>
      <c r="C35" s="109"/>
      <c r="D35" s="109"/>
      <c r="E35" s="109"/>
      <c r="F35" s="109"/>
      <c r="G35" s="109"/>
      <c r="H35" s="109"/>
      <c r="I35" s="74">
        <f>I33+I32</f>
        <v>38944.908800000005</v>
      </c>
      <c r="L35" s="1">
        <f>264222.49+100000+13314</f>
        <v>377536.49</v>
      </c>
      <c r="N35" s="1">
        <f>I35-L35</f>
        <v>-338591.58120000002</v>
      </c>
    </row>
    <row r="36" spans="2:14">
      <c r="L36" s="3" t="e">
        <f>#REF!+I29+#REF!+11000+50000+3774+20000+11000+97597.15</f>
        <v>#REF!</v>
      </c>
    </row>
    <row r="37" spans="2:14">
      <c r="L37" s="3" t="e">
        <f>L35-L36</f>
        <v>#REF!</v>
      </c>
    </row>
    <row r="39" spans="2:14" ht="16.5">
      <c r="L39" s="1">
        <f>262880+100000+13314</f>
        <v>376194</v>
      </c>
      <c r="M39" s="3">
        <f>I36-L39</f>
        <v>-376194</v>
      </c>
    </row>
    <row r="42" spans="2:14">
      <c r="L42" s="3">
        <f>50880+212000</f>
        <v>262880</v>
      </c>
    </row>
  </sheetData>
  <mergeCells count="13">
    <mergeCell ref="B35:H35"/>
    <mergeCell ref="C17:I17"/>
    <mergeCell ref="B34:I34"/>
    <mergeCell ref="C14:I14"/>
    <mergeCell ref="B18:B22"/>
    <mergeCell ref="C23:C28"/>
    <mergeCell ref="B23:B28"/>
    <mergeCell ref="C18:C22"/>
    <mergeCell ref="B2:E2"/>
    <mergeCell ref="C5:D5"/>
    <mergeCell ref="C6:D6"/>
    <mergeCell ref="C8:D8"/>
    <mergeCell ref="E12:I12"/>
  </mergeCells>
  <phoneticPr fontId="28" type="noConversion"/>
  <pageMargins left="0.25" right="0.25" top="0.75" bottom="0.75" header="0.3" footer="0.3"/>
  <pageSetup paperSize="9" scale="6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费用总明细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UBSB001杨维大</dc:creator>
  <cp:lastModifiedBy>陆一波</cp:lastModifiedBy>
  <cp:lastPrinted>2020-01-16T08:23:00Z</cp:lastPrinted>
  <dcterms:created xsi:type="dcterms:W3CDTF">2013-12-11T09:30:00Z</dcterms:created>
  <dcterms:modified xsi:type="dcterms:W3CDTF">2021-11-02T07:04:54Z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56D4D86AE4EC4D8AA10357A1B8F41FC1</vt:lpwstr>
  </property>
  <property fmtid="{D5CDD505-2E9C-101B-9397-08002B2CF9AE}" pid="3" name="KSOProductBuildVer">
    <vt:lpwstr>2052-11.1.0.10700</vt:lpwstr>
  </property>
</Properties>
</file>