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14955" yWindow="465" windowWidth="5475" windowHeight="7200"/>
  </bookViews>
  <sheets>
    <sheet name="结算单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3" l="1"/>
  <c r="K17" i="3" l="1"/>
  <c r="K15" i="3" l="1"/>
  <c r="K16" i="3"/>
  <c r="K19" i="3"/>
  <c r="K20" i="3"/>
  <c r="K14" i="3" l="1"/>
  <c r="G6" i="3" s="1"/>
  <c r="K24" i="3" l="1"/>
  <c r="K26" i="3"/>
  <c r="K25" i="3"/>
  <c r="K23" i="3"/>
  <c r="K21" i="3"/>
  <c r="K27" i="3" l="1"/>
  <c r="G8" i="3" s="1"/>
  <c r="K18" i="3" l="1"/>
  <c r="G7" i="3" l="1"/>
  <c r="K29" i="3"/>
  <c r="K31" i="3" s="1"/>
  <c r="G9" i="3" s="1"/>
  <c r="G10" i="3" s="1"/>
  <c r="K33" i="3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G13" authorId="0" shapeId="0">
      <text>
        <r>
          <rPr>
            <sz val="11"/>
            <color indexed="8"/>
            <rFont val="Helvetica Neue"/>
            <family val="2"/>
          </rPr>
          <t>Peng, Emily PH/CN:
详细计算单位描述，例如：平米，个，人，台，天</t>
        </r>
      </text>
    </comment>
    <comment ref="H13" authorId="1" shapeId="0">
      <text>
        <r>
          <rPr>
            <sz val="11"/>
            <color indexed="8"/>
            <rFont val="Helvetica Neue"/>
            <family val="2"/>
          </rPr>
          <t xml:space="preserve">CNHaoY:
 如计算单位为个/台/天/人，请将具体数量填写在此 </t>
        </r>
      </text>
    </comment>
    <comment ref="I13" authorId="0" shapeId="0">
      <text>
        <r>
          <rPr>
            <sz val="11"/>
            <color indexed="8"/>
            <rFont val="Helvetica Neue"/>
            <family val="2"/>
          </rPr>
          <t>Peng, Emily PH/CN:
使用次数</t>
        </r>
      </text>
    </comment>
  </commentList>
</comments>
</file>

<file path=xl/sharedStrings.xml><?xml version="1.0" encoding="utf-8"?>
<sst xmlns="http://schemas.openxmlformats.org/spreadsheetml/2006/main" count="72" uniqueCount="68">
  <si>
    <t>税 Tax</t>
  </si>
  <si>
    <t>总计 Total</t>
  </si>
  <si>
    <t>Agency: must fill in
供应商（填入右边橘色处）</t>
  </si>
  <si>
    <t>Item</t>
  </si>
  <si>
    <t>Descripation描述</t>
  </si>
  <si>
    <t>Quotation
报价</t>
  </si>
  <si>
    <t>报价明细表 Quotation Breakdown</t>
  </si>
  <si>
    <t xml:space="preserve">Item  </t>
  </si>
  <si>
    <t>Descripation</t>
  </si>
  <si>
    <t>Unit</t>
  </si>
  <si>
    <t>Qty</t>
  </si>
  <si>
    <t>Time of usage</t>
  </si>
  <si>
    <t>Unit Price</t>
  </si>
  <si>
    <t>Total(RMB)</t>
  </si>
  <si>
    <t>SA Rate Card Price</t>
  </si>
  <si>
    <t>Total</t>
  </si>
  <si>
    <t>Total Amount</t>
  </si>
  <si>
    <t>音乐/音效</t>
    <phoneticPr fontId="13" type="noConversion"/>
  </si>
  <si>
    <t>元/分钟</t>
    <phoneticPr fontId="13" type="noConversion"/>
  </si>
  <si>
    <t>Total</t>
    <phoneticPr fontId="13" type="noConversion"/>
  </si>
  <si>
    <t>元/秒</t>
    <phoneticPr fontId="13" type="noConversion"/>
  </si>
  <si>
    <t>视频剪辑</t>
    <phoneticPr fontId="13" type="noConversion"/>
  </si>
  <si>
    <t>视频包装</t>
    <phoneticPr fontId="13" type="noConversion"/>
  </si>
  <si>
    <t>视频文件编辑 /视频较色</t>
    <phoneticPr fontId="13" type="noConversion"/>
  </si>
  <si>
    <t>视频制作</t>
    <phoneticPr fontId="13" type="noConversion"/>
  </si>
  <si>
    <t>其他</t>
    <phoneticPr fontId="13" type="noConversion"/>
  </si>
  <si>
    <t>税 Tax</t>
    <phoneticPr fontId="13" type="noConversion"/>
  </si>
  <si>
    <t>整片导演</t>
    <phoneticPr fontId="13" type="noConversion"/>
  </si>
  <si>
    <t>其他</t>
    <phoneticPr fontId="13" type="noConversion"/>
  </si>
  <si>
    <t>视频制作</t>
    <phoneticPr fontId="13" type="noConversion"/>
  </si>
  <si>
    <t>人</t>
    <phoneticPr fontId="13" type="noConversion"/>
  </si>
  <si>
    <t>元/分钟</t>
    <phoneticPr fontId="13" type="noConversion"/>
  </si>
  <si>
    <t>元/分钟</t>
    <phoneticPr fontId="13" type="noConversion"/>
  </si>
  <si>
    <t>视频效果</t>
    <phoneticPr fontId="13" type="noConversion"/>
  </si>
  <si>
    <t>后期制作</t>
    <phoneticPr fontId="13" type="noConversion"/>
  </si>
  <si>
    <t>备注</t>
    <phoneticPr fontId="13" type="noConversion"/>
  </si>
  <si>
    <t>1人</t>
    <phoneticPr fontId="13" type="noConversion"/>
  </si>
  <si>
    <t>视频脚本撰写</t>
    <phoneticPr fontId="13" type="noConversion"/>
  </si>
  <si>
    <t>上海麦田公共关系咨询有限公司</t>
    <phoneticPr fontId="13" type="noConversion"/>
  </si>
  <si>
    <t>2-1</t>
    <phoneticPr fontId="13" type="noConversion"/>
  </si>
  <si>
    <t>2-2</t>
    <phoneticPr fontId="13" type="noConversion"/>
  </si>
  <si>
    <t>3-1</t>
    <phoneticPr fontId="13" type="noConversion"/>
  </si>
  <si>
    <t>海报设计</t>
    <phoneticPr fontId="13" type="noConversion"/>
  </si>
  <si>
    <t>预热海报设计（包含创意）；2张</t>
    <phoneticPr fontId="13" type="noConversion"/>
  </si>
  <si>
    <t>小时</t>
    <phoneticPr fontId="13" type="noConversion"/>
  </si>
  <si>
    <t>KV设计</t>
    <phoneticPr fontId="13" type="noConversion"/>
  </si>
  <si>
    <t>KV设计（包含创意）；2张</t>
    <phoneticPr fontId="13" type="noConversion"/>
  </si>
  <si>
    <t>1-1</t>
    <phoneticPr fontId="13" type="noConversion"/>
  </si>
  <si>
    <t>物料设计</t>
    <phoneticPr fontId="13" type="noConversion"/>
  </si>
  <si>
    <t>根据创意脚本，对素材进行剪辑</t>
    <phoneticPr fontId="13" type="noConversion"/>
  </si>
  <si>
    <t>脚本撰写</t>
    <phoneticPr fontId="13" type="noConversion"/>
  </si>
  <si>
    <t>设计</t>
    <phoneticPr fontId="13" type="noConversion"/>
  </si>
  <si>
    <t>医学脚本</t>
    <phoneticPr fontId="13" type="noConversion"/>
  </si>
  <si>
    <t>套</t>
    <phoneticPr fontId="13" type="noConversion"/>
  </si>
  <si>
    <t>根据医学脚本包装视频脚本；3天</t>
  </si>
  <si>
    <t>设计</t>
    <phoneticPr fontId="13" type="noConversion"/>
  </si>
  <si>
    <t>脚本医学内容梳理，共1套；2天</t>
    <phoneticPr fontId="13" type="noConversion"/>
  </si>
  <si>
    <t>脚本医学内容梳理，共1套；3天</t>
    <phoneticPr fontId="13" type="noConversion"/>
  </si>
  <si>
    <t>根据医学脚本包装视频脚本；4天</t>
    <phoneticPr fontId="13" type="noConversion"/>
  </si>
  <si>
    <t>15分钟</t>
    <phoneticPr fontId="13" type="noConversion"/>
  </si>
  <si>
    <t>化妆师</t>
    <phoneticPr fontId="13" type="noConversion"/>
  </si>
  <si>
    <t>人</t>
    <phoneticPr fontId="13" type="noConversion"/>
  </si>
  <si>
    <t>2名</t>
    <phoneticPr fontId="13" type="noConversion"/>
  </si>
  <si>
    <t>人员</t>
    <phoneticPr fontId="13" type="noConversion"/>
  </si>
  <si>
    <t>2-2</t>
    <phoneticPr fontId="13" type="noConversion"/>
  </si>
  <si>
    <t>影片道具设计；3套</t>
    <phoneticPr fontId="13" type="noConversion"/>
  </si>
  <si>
    <t>视频校色；特效；90秒</t>
    <phoneticPr fontId="13" type="noConversion"/>
  </si>
  <si>
    <t>2020赛诺菲来得时视频制作-结算单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</si>
</sst>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 &quot;* #,##0.00&quot; &quot;;&quot; &quot;* \(#,##0.00\);&quot; &quot;* &quot;-&quot;??&quot; &quot;"/>
    <numFmt numFmtId="177" formatCode="&quot; &quot;* #,##0.00&quot; &quot;;&quot; &quot;* &quot;-&quot;#,##0.00&quot; &quot;;&quot; &quot;* &quot;-&quot;??&quot; &quot;"/>
    <numFmt numFmtId="178" formatCode="0&quot; &quot;;\(0\)"/>
    <numFmt numFmtId="179" formatCode="#,##0.00&quot; &quot;"/>
    <numFmt numFmtId="180" formatCode="0.00&quot; &quot;"/>
    <numFmt numFmtId="181" formatCode="#,##0.00&quot; &quot;;&quot;-&quot;#,##0.00&quot; &quot;"/>
    <numFmt numFmtId="182" formatCode="&quot;¥&quot;#,##0.00_);[Red]\(&quot;¥&quot;#,##0.00\)"/>
  </numFmts>
  <fonts count="19">
    <font>
      <sz val="12"/>
      <color indexed="8"/>
      <name val="宋体"/>
    </font>
    <font>
      <sz val="16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12"/>
      <name val="微软雅黑"/>
      <family val="2"/>
      <charset val="134"/>
    </font>
    <font>
      <b/>
      <sz val="10"/>
      <color indexed="15"/>
      <name val="微软雅黑"/>
      <family val="2"/>
      <charset val="134"/>
    </font>
    <font>
      <sz val="10"/>
      <color indexed="15"/>
      <name val="微软雅黑"/>
      <family val="2"/>
      <charset val="134"/>
    </font>
    <font>
      <sz val="11"/>
      <color indexed="8"/>
      <name val="Helvetica Neue"/>
      <family val="2"/>
    </font>
    <font>
      <b/>
      <sz val="11"/>
      <color indexed="12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微软雅黑"/>
      <family val="2"/>
      <charset val="134"/>
    </font>
    <font>
      <sz val="9"/>
      <name val="宋体"/>
      <family val="3"/>
      <charset val="134"/>
    </font>
    <font>
      <sz val="22"/>
      <color indexed="8"/>
      <name val="微软雅黑"/>
      <family val="2"/>
      <charset val="134"/>
    </font>
    <font>
      <sz val="11"/>
      <color rgb="FF9C0006"/>
      <name val="Helvetica Neue"/>
      <family val="2"/>
      <charset val="134"/>
      <scheme val="minor"/>
    </font>
    <font>
      <b/>
      <sz val="16"/>
      <color rgb="FFFF0000"/>
      <name val="宋体"/>
      <family val="3"/>
      <charset val="134"/>
    </font>
    <font>
      <b/>
      <i/>
      <sz val="16"/>
      <color rgb="FFFF0000"/>
      <name val="宋体"/>
      <family val="3"/>
      <charset val="134"/>
    </font>
    <font>
      <sz val="12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thin">
        <color indexed="13"/>
      </left>
      <right style="thin">
        <color indexed="17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7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 applyNumberFormat="0" applyFill="0" applyBorder="0" applyProtection="0"/>
  </cellStyleXfs>
  <cellXfs count="137">
    <xf numFmtId="0" fontId="0" fillId="0" borderId="0" xfId="0" applyFont="1" applyAlignment="1"/>
    <xf numFmtId="0" fontId="0" fillId="2" borderId="0" xfId="0" applyNumberFormat="1" applyFont="1" applyFill="1" applyAlignment="1"/>
    <xf numFmtId="0" fontId="0" fillId="0" borderId="6" xfId="0" applyNumberFormat="1" applyFont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right" wrapText="1"/>
    </xf>
    <xf numFmtId="49" fontId="3" fillId="3" borderId="4" xfId="0" applyNumberFormat="1" applyFont="1" applyFill="1" applyBorder="1" applyAlignment="1">
      <alignment wrapText="1"/>
    </xf>
    <xf numFmtId="49" fontId="4" fillId="4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/>
    <xf numFmtId="0" fontId="2" fillId="2" borderId="5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/>
    <xf numFmtId="0" fontId="6" fillId="2" borderId="1" xfId="0" applyFont="1" applyFill="1" applyBorder="1" applyAlignment="1"/>
    <xf numFmtId="2" fontId="2" fillId="2" borderId="5" xfId="0" applyNumberFormat="1" applyFont="1" applyFill="1" applyBorder="1" applyAlignment="1"/>
    <xf numFmtId="0" fontId="2" fillId="2" borderId="5" xfId="0" applyFont="1" applyFill="1" applyBorder="1" applyAlignment="1">
      <alignment horizontal="center" wrapText="1"/>
    </xf>
    <xf numFmtId="177" fontId="2" fillId="2" borderId="5" xfId="0" applyNumberFormat="1" applyFont="1" applyFill="1" applyBorder="1" applyAlignment="1"/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wrapText="1"/>
    </xf>
    <xf numFmtId="177" fontId="2" fillId="2" borderId="9" xfId="0" applyNumberFormat="1" applyFont="1" applyFill="1" applyBorder="1" applyAlignment="1"/>
    <xf numFmtId="49" fontId="1" fillId="2" borderId="3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/>
    <xf numFmtId="0" fontId="2" fillId="2" borderId="3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left"/>
    </xf>
    <xf numFmtId="49" fontId="4" fillId="5" borderId="5" xfId="0" applyNumberFormat="1" applyFont="1" applyFill="1" applyBorder="1" applyAlignment="1">
      <alignment horizontal="center"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right" vertical="center" wrapText="1"/>
    </xf>
    <xf numFmtId="49" fontId="4" fillId="6" borderId="5" xfId="0" applyNumberFormat="1" applyFont="1" applyFill="1" applyBorder="1" applyAlignment="1">
      <alignment horizontal="left" vertical="center" wrapText="1"/>
    </xf>
    <xf numFmtId="0" fontId="9" fillId="7" borderId="11" xfId="0" applyNumberFormat="1" applyFont="1" applyFill="1" applyBorder="1" applyAlignment="1">
      <alignment horizontal="center" vertical="center"/>
    </xf>
    <xf numFmtId="49" fontId="9" fillId="7" borderId="13" xfId="0" applyNumberFormat="1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178" fontId="2" fillId="7" borderId="13" xfId="0" applyNumberFormat="1" applyFont="1" applyFill="1" applyBorder="1" applyAlignment="1">
      <alignment horizontal="right" vertical="center"/>
    </xf>
    <xf numFmtId="179" fontId="9" fillId="7" borderId="12" xfId="0" applyNumberFormat="1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center" vertical="center"/>
    </xf>
    <xf numFmtId="180" fontId="2" fillId="2" borderId="5" xfId="0" applyNumberFormat="1" applyFont="1" applyFill="1" applyBorder="1" applyAlignment="1">
      <alignment horizontal="right" vertical="center"/>
    </xf>
    <xf numFmtId="180" fontId="2" fillId="2" borderId="5" xfId="0" applyNumberFormat="1" applyFont="1" applyFill="1" applyBorder="1" applyAlignment="1">
      <alignment horizontal="right"/>
    </xf>
    <xf numFmtId="180" fontId="2" fillId="2" borderId="5" xfId="0" applyNumberFormat="1" applyFont="1" applyFill="1" applyBorder="1" applyAlignment="1">
      <alignment horizontal="left"/>
    </xf>
    <xf numFmtId="179" fontId="9" fillId="7" borderId="5" xfId="0" applyNumberFormat="1" applyFont="1" applyFill="1" applyBorder="1" applyAlignment="1">
      <alignment horizontal="right"/>
    </xf>
    <xf numFmtId="177" fontId="2" fillId="2" borderId="5" xfId="0" applyNumberFormat="1" applyFont="1" applyFill="1" applyBorder="1" applyAlignment="1">
      <alignment horizontal="right" vertical="center" wrapText="1"/>
    </xf>
    <xf numFmtId="10" fontId="9" fillId="7" borderId="12" xfId="0" applyNumberFormat="1" applyFont="1" applyFill="1" applyBorder="1" applyAlignment="1">
      <alignment horizontal="right"/>
    </xf>
    <xf numFmtId="10" fontId="9" fillId="7" borderId="5" xfId="0" applyNumberFormat="1" applyFont="1" applyFill="1" applyBorder="1" applyAlignment="1">
      <alignment horizontal="left"/>
    </xf>
    <xf numFmtId="0" fontId="9" fillId="8" borderId="5" xfId="0" applyFont="1" applyFill="1" applyBorder="1" applyAlignment="1">
      <alignment horizontal="left" vertical="center"/>
    </xf>
    <xf numFmtId="181" fontId="12" fillId="2" borderId="5" xfId="0" applyNumberFormat="1" applyFont="1" applyFill="1" applyBorder="1" applyAlignment="1">
      <alignment horizontal="right"/>
    </xf>
    <xf numFmtId="0" fontId="0" fillId="0" borderId="6" xfId="0" applyNumberFormat="1" applyFont="1" applyBorder="1" applyAlignment="1"/>
    <xf numFmtId="0" fontId="2" fillId="0" borderId="15" xfId="0" applyNumberFormat="1" applyFont="1" applyBorder="1" applyAlignment="1">
      <alignment horizontal="left" vertical="center"/>
    </xf>
    <xf numFmtId="177" fontId="2" fillId="2" borderId="11" xfId="0" applyNumberFormat="1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49" fontId="9" fillId="7" borderId="17" xfId="0" applyNumberFormat="1" applyFont="1" applyFill="1" applyBorder="1" applyAlignment="1">
      <alignment horizontal="left"/>
    </xf>
    <xf numFmtId="49" fontId="4" fillId="5" borderId="11" xfId="0" applyNumberFormat="1" applyFont="1" applyFill="1" applyBorder="1" applyAlignment="1">
      <alignment horizontal="right" vertical="center" wrapText="1"/>
    </xf>
    <xf numFmtId="10" fontId="9" fillId="7" borderId="13" xfId="0" applyNumberFormat="1" applyFont="1" applyFill="1" applyBorder="1" applyAlignment="1">
      <alignment horizontal="right"/>
    </xf>
    <xf numFmtId="49" fontId="2" fillId="2" borderId="12" xfId="0" applyNumberFormat="1" applyFont="1" applyFill="1" applyBorder="1" applyAlignment="1">
      <alignment horizontal="center" vertical="center"/>
    </xf>
    <xf numFmtId="0" fontId="10" fillId="7" borderId="25" xfId="0" applyNumberFormat="1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left"/>
    </xf>
    <xf numFmtId="178" fontId="11" fillId="7" borderId="17" xfId="0" applyNumberFormat="1" applyFont="1" applyFill="1" applyBorder="1" applyAlignment="1">
      <alignment horizontal="right" vertical="center"/>
    </xf>
    <xf numFmtId="179" fontId="9" fillId="7" borderId="20" xfId="0" applyNumberFormat="1" applyFont="1" applyFill="1" applyBorder="1" applyAlignment="1">
      <alignment horizontal="right"/>
    </xf>
    <xf numFmtId="179" fontId="10" fillId="7" borderId="14" xfId="0" applyNumberFormat="1" applyFont="1" applyFill="1" applyBorder="1" applyAlignment="1">
      <alignment horizontal="right"/>
    </xf>
    <xf numFmtId="49" fontId="2" fillId="2" borderId="26" xfId="0" applyNumberFormat="1" applyFont="1" applyFill="1" applyBorder="1" applyAlignment="1">
      <alignment horizontal="center" vertical="center"/>
    </xf>
    <xf numFmtId="0" fontId="2" fillId="2" borderId="26" xfId="0" applyNumberFormat="1" applyFont="1" applyFill="1" applyBorder="1" applyAlignment="1">
      <alignment horizontal="center" vertical="center"/>
    </xf>
    <xf numFmtId="177" fontId="2" fillId="2" borderId="26" xfId="0" applyNumberFormat="1" applyFont="1" applyFill="1" applyBorder="1" applyAlignment="1">
      <alignment horizontal="right" vertical="center" wrapText="1"/>
    </xf>
    <xf numFmtId="177" fontId="2" fillId="2" borderId="24" xfId="0" applyNumberFormat="1" applyFont="1" applyFill="1" applyBorder="1" applyAlignment="1">
      <alignment horizontal="right" vertical="center"/>
    </xf>
    <xf numFmtId="180" fontId="2" fillId="2" borderId="26" xfId="0" applyNumberFormat="1" applyFont="1" applyFill="1" applyBorder="1" applyAlignment="1">
      <alignment horizontal="right" vertical="center"/>
    </xf>
    <xf numFmtId="9" fontId="9" fillId="7" borderId="13" xfId="0" applyNumberFormat="1" applyFont="1" applyFill="1" applyBorder="1" applyAlignment="1">
      <alignment horizontal="left"/>
    </xf>
    <xf numFmtId="49" fontId="2" fillId="10" borderId="15" xfId="0" applyNumberFormat="1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/>
    </xf>
    <xf numFmtId="0" fontId="2" fillId="0" borderId="23" xfId="0" applyNumberFormat="1" applyFont="1" applyBorder="1" applyAlignment="1">
      <alignment horizontal="left" vertical="center"/>
    </xf>
    <xf numFmtId="0" fontId="2" fillId="2" borderId="15" xfId="0" applyNumberFormat="1" applyFont="1" applyFill="1" applyBorder="1" applyAlignment="1">
      <alignment horizontal="center" vertical="center"/>
    </xf>
    <xf numFmtId="177" fontId="2" fillId="2" borderId="15" xfId="0" applyNumberFormat="1" applyFont="1" applyFill="1" applyBorder="1" applyAlignment="1">
      <alignment horizontal="right" vertical="center" wrapText="1"/>
    </xf>
    <xf numFmtId="177" fontId="2" fillId="2" borderId="15" xfId="0" applyNumberFormat="1" applyFont="1" applyFill="1" applyBorder="1" applyAlignment="1">
      <alignment horizontal="right" vertical="center"/>
    </xf>
    <xf numFmtId="180" fontId="2" fillId="2" borderId="15" xfId="0" applyNumberFormat="1" applyFont="1" applyFill="1" applyBorder="1" applyAlignment="1">
      <alignment horizontal="right" vertical="center"/>
    </xf>
    <xf numFmtId="177" fontId="2" fillId="2" borderId="24" xfId="0" applyNumberFormat="1" applyFont="1" applyFill="1" applyBorder="1" applyAlignment="1">
      <alignment horizontal="right" vertical="center" wrapText="1"/>
    </xf>
    <xf numFmtId="180" fontId="2" fillId="2" borderId="18" xfId="0" applyNumberFormat="1" applyFont="1" applyFill="1" applyBorder="1" applyAlignment="1">
      <alignment horizontal="right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right" wrapText="1"/>
    </xf>
    <xf numFmtId="182" fontId="16" fillId="2" borderId="0" xfId="0" applyNumberFormat="1" applyFont="1" applyFill="1" applyAlignment="1"/>
    <xf numFmtId="49" fontId="4" fillId="5" borderId="13" xfId="0" applyNumberFormat="1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left" vertical="center" wrapText="1"/>
    </xf>
    <xf numFmtId="0" fontId="17" fillId="2" borderId="0" xfId="0" applyNumberFormat="1" applyFont="1" applyFill="1" applyAlignment="1"/>
    <xf numFmtId="49" fontId="2" fillId="2" borderId="4" xfId="0" applyNumberFormat="1" applyFont="1" applyFill="1" applyBorder="1" applyAlignment="1">
      <alignment horizontal="right" wrapText="1"/>
    </xf>
    <xf numFmtId="49" fontId="2" fillId="2" borderId="13" xfId="0" applyNumberFormat="1" applyFont="1" applyFill="1" applyBorder="1" applyAlignment="1">
      <alignment horizontal="left" vertical="center" wrapText="1"/>
    </xf>
    <xf numFmtId="49" fontId="2" fillId="10" borderId="23" xfId="0" applyNumberFormat="1" applyFont="1" applyFill="1" applyBorder="1" applyAlignment="1">
      <alignment horizontal="left" vertical="center" wrapText="1"/>
    </xf>
    <xf numFmtId="49" fontId="9" fillId="7" borderId="6" xfId="0" applyNumberFormat="1" applyFont="1" applyFill="1" applyBorder="1" applyAlignment="1">
      <alignment horizontal="left"/>
    </xf>
    <xf numFmtId="0" fontId="10" fillId="7" borderId="6" xfId="0" applyFont="1" applyFill="1" applyBorder="1" applyAlignment="1">
      <alignment horizontal="left"/>
    </xf>
    <xf numFmtId="178" fontId="11" fillId="7" borderId="6" xfId="0" applyNumberFormat="1" applyFont="1" applyFill="1" applyBorder="1" applyAlignment="1">
      <alignment horizontal="right" vertical="center"/>
    </xf>
    <xf numFmtId="179" fontId="9" fillId="7" borderId="29" xfId="0" applyNumberFormat="1" applyFont="1" applyFill="1" applyBorder="1" applyAlignment="1">
      <alignment horizontal="right"/>
    </xf>
    <xf numFmtId="179" fontId="10" fillId="7" borderId="27" xfId="0" applyNumberFormat="1" applyFont="1" applyFill="1" applyBorder="1" applyAlignment="1">
      <alignment horizontal="right"/>
    </xf>
    <xf numFmtId="49" fontId="2" fillId="10" borderId="23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/>
    </xf>
    <xf numFmtId="177" fontId="2" fillId="2" borderId="23" xfId="0" applyNumberFormat="1" applyFont="1" applyFill="1" applyBorder="1" applyAlignment="1">
      <alignment horizontal="right" vertical="center" wrapText="1"/>
    </xf>
    <xf numFmtId="180" fontId="2" fillId="2" borderId="23" xfId="0" applyNumberFormat="1" applyFont="1" applyFill="1" applyBorder="1" applyAlignment="1">
      <alignment horizontal="right" vertical="center"/>
    </xf>
    <xf numFmtId="49" fontId="2" fillId="10" borderId="15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vertical="center" wrapText="1"/>
    </xf>
    <xf numFmtId="182" fontId="0" fillId="2" borderId="0" xfId="0" applyNumberFormat="1" applyFont="1" applyFill="1" applyAlignment="1"/>
    <xf numFmtId="49" fontId="2" fillId="2" borderId="23" xfId="0" applyNumberFormat="1" applyFont="1" applyFill="1" applyBorder="1" applyAlignment="1">
      <alignment horizontal="left" vertical="center" wrapText="1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29" xfId="0" applyNumberFormat="1" applyFont="1" applyFill="1" applyBorder="1" applyAlignment="1">
      <alignment horizontal="left" vertical="center" wrapText="1"/>
    </xf>
    <xf numFmtId="49" fontId="2" fillId="10" borderId="28" xfId="0" applyNumberFormat="1" applyFont="1" applyFill="1" applyBorder="1" applyAlignment="1">
      <alignment vertical="center" wrapText="1"/>
    </xf>
    <xf numFmtId="179" fontId="9" fillId="7" borderId="4" xfId="0" applyNumberFormat="1" applyFont="1" applyFill="1" applyBorder="1" applyAlignment="1">
      <alignment horizontal="right"/>
    </xf>
    <xf numFmtId="0" fontId="10" fillId="7" borderId="3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49" fontId="2" fillId="10" borderId="15" xfId="0" applyNumberFormat="1" applyFont="1" applyFill="1" applyBorder="1" applyAlignment="1">
      <alignment horizontal="center" vertical="center" wrapText="1"/>
    </xf>
    <xf numFmtId="49" fontId="18" fillId="10" borderId="15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49" fontId="2" fillId="2" borderId="13" xfId="0" applyNumberFormat="1" applyFont="1" applyFill="1" applyBorder="1" applyAlignment="1">
      <alignment horizontal="left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5" borderId="13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49" fontId="2" fillId="2" borderId="19" xfId="0" applyNumberFormat="1" applyFont="1" applyFill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center"/>
    </xf>
    <xf numFmtId="0" fontId="2" fillId="0" borderId="22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>
      <alignment horizontal="left" vertical="center"/>
    </xf>
    <xf numFmtId="49" fontId="4" fillId="9" borderId="11" xfId="0" applyNumberFormat="1" applyFont="1" applyFill="1" applyBorder="1" applyAlignment="1">
      <alignment horizontal="center" vertical="center"/>
    </xf>
    <xf numFmtId="49" fontId="4" fillId="9" borderId="13" xfId="0" applyNumberFormat="1" applyFont="1" applyFill="1" applyBorder="1" applyAlignment="1">
      <alignment horizontal="center" vertical="center"/>
    </xf>
    <xf numFmtId="49" fontId="4" fillId="9" borderId="12" xfId="0" applyNumberFormat="1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right"/>
    </xf>
    <xf numFmtId="49" fontId="2" fillId="2" borderId="13" xfId="0" applyNumberFormat="1" applyFont="1" applyFill="1" applyBorder="1" applyAlignment="1">
      <alignment horizontal="right"/>
    </xf>
    <xf numFmtId="49" fontId="2" fillId="2" borderId="12" xfId="0" applyNumberFormat="1" applyFont="1" applyFill="1" applyBorder="1" applyAlignment="1">
      <alignment horizontal="right"/>
    </xf>
    <xf numFmtId="49" fontId="2" fillId="2" borderId="24" xfId="0" applyNumberFormat="1" applyFont="1" applyFill="1" applyBorder="1" applyAlignment="1">
      <alignment horizontal="right"/>
    </xf>
    <xf numFmtId="49" fontId="2" fillId="2" borderId="4" xfId="0" applyNumberFormat="1" applyFont="1" applyFill="1" applyBorder="1" applyAlignment="1">
      <alignment horizontal="right"/>
    </xf>
    <xf numFmtId="49" fontId="2" fillId="2" borderId="18" xfId="0" applyNumberFormat="1" applyFont="1" applyFill="1" applyBorder="1" applyAlignment="1">
      <alignment horizontal="right"/>
    </xf>
    <xf numFmtId="177" fontId="2" fillId="10" borderId="15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FBD4B4"/>
      <rgbColor rgb="FFFF0000"/>
      <rgbColor rgb="00000000"/>
      <rgbColor rgb="FFA5A5A5"/>
      <rgbColor rgb="FFFFCC99"/>
      <rgbColor rgb="FF90713A"/>
      <rgbColor rgb="FF003366"/>
      <rgbColor rgb="FFB97034"/>
      <rgbColor rgb="FFC0C0C0"/>
      <rgbColor rgb="FFFF2600"/>
      <rgbColor rgb="FFFFFF00"/>
      <rgbColor rgb="FF96969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GY36"/>
  <sheetViews>
    <sheetView tabSelected="1" defaultGridColor="0" colorId="16" zoomScale="70" zoomScaleNormal="70" workbookViewId="0">
      <selection activeCell="B3" sqref="B3:G3"/>
    </sheetView>
  </sheetViews>
  <sheetFormatPr defaultColWidth="8.875" defaultRowHeight="15" customHeight="1"/>
  <cols>
    <col min="1" max="1" width="8.875" style="1" customWidth="1"/>
    <col min="2" max="2" width="8.5" style="1" customWidth="1"/>
    <col min="3" max="3" width="10.75" style="1" customWidth="1"/>
    <col min="4" max="4" width="19.875" style="1" customWidth="1"/>
    <col min="5" max="5" width="32.625" style="1" customWidth="1"/>
    <col min="6" max="6" width="22.5" style="1" customWidth="1"/>
    <col min="7" max="7" width="12.625" style="1" customWidth="1"/>
    <col min="8" max="8" width="8.625" style="1" customWidth="1"/>
    <col min="9" max="9" width="11.125" style="1" customWidth="1"/>
    <col min="10" max="10" width="22.125" style="1" customWidth="1"/>
    <col min="11" max="11" width="23.125" style="1" customWidth="1"/>
    <col min="12" max="12" width="18.5" style="1" customWidth="1"/>
    <col min="13" max="207" width="8.875" style="1" customWidth="1"/>
  </cols>
  <sheetData>
    <row r="3" spans="2:12" s="2" customFormat="1" ht="42" customHeight="1">
      <c r="B3" s="115" t="s">
        <v>67</v>
      </c>
      <c r="C3" s="115"/>
      <c r="D3" s="116"/>
      <c r="E3" s="116"/>
      <c r="F3" s="117"/>
      <c r="G3" s="117"/>
      <c r="H3" s="3"/>
      <c r="I3" s="4"/>
      <c r="J3" s="4"/>
      <c r="K3" s="4"/>
      <c r="L3" s="5"/>
    </row>
    <row r="4" spans="2:12" s="2" customFormat="1" ht="54" customHeight="1">
      <c r="B4" s="6"/>
      <c r="C4" s="48"/>
      <c r="D4" s="7" t="s">
        <v>2</v>
      </c>
      <c r="E4" s="76"/>
      <c r="F4" s="82"/>
      <c r="G4" s="8" t="s">
        <v>38</v>
      </c>
      <c r="H4" s="4"/>
      <c r="I4" s="4"/>
      <c r="J4" s="4"/>
      <c r="K4" s="4"/>
      <c r="L4" s="5"/>
    </row>
    <row r="5" spans="2:12" s="2" customFormat="1" ht="18" customHeight="1">
      <c r="B5" s="9" t="s">
        <v>3</v>
      </c>
      <c r="C5" s="119" t="s">
        <v>4</v>
      </c>
      <c r="D5" s="120"/>
      <c r="E5" s="75"/>
      <c r="F5" s="79"/>
      <c r="G5" s="10" t="s">
        <v>5</v>
      </c>
      <c r="H5" s="11"/>
      <c r="I5" s="4"/>
      <c r="J5" s="4"/>
      <c r="K5" s="4"/>
      <c r="L5" s="5"/>
    </row>
    <row r="6" spans="2:12" s="45" customFormat="1" ht="18" customHeight="1">
      <c r="B6" s="12">
        <v>1</v>
      </c>
      <c r="C6" s="109" t="s">
        <v>51</v>
      </c>
      <c r="D6" s="110"/>
      <c r="E6" s="110"/>
      <c r="F6" s="83"/>
      <c r="G6" s="13">
        <f>K14</f>
        <v>16416</v>
      </c>
      <c r="H6" s="14"/>
      <c r="I6" s="4"/>
      <c r="J6" s="4"/>
      <c r="K6" s="4"/>
      <c r="L6" s="5"/>
    </row>
    <row r="7" spans="2:12" s="45" customFormat="1" ht="18" customHeight="1">
      <c r="B7" s="12">
        <v>2</v>
      </c>
      <c r="C7" s="109" t="s">
        <v>24</v>
      </c>
      <c r="D7" s="110"/>
      <c r="E7" s="110"/>
      <c r="F7" s="80"/>
      <c r="G7" s="13">
        <f>K18</f>
        <v>165382</v>
      </c>
      <c r="H7" s="14"/>
      <c r="I7" s="4"/>
      <c r="J7" s="4"/>
      <c r="K7" s="4"/>
      <c r="L7" s="5"/>
    </row>
    <row r="8" spans="2:12" s="2" customFormat="1" ht="18" customHeight="1">
      <c r="B8" s="12">
        <v>3</v>
      </c>
      <c r="C8" s="109" t="s">
        <v>25</v>
      </c>
      <c r="D8" s="110"/>
      <c r="E8" s="110"/>
      <c r="F8" s="80"/>
      <c r="G8" s="13">
        <f>K27</f>
        <v>0</v>
      </c>
      <c r="H8" s="14"/>
      <c r="I8" s="4"/>
      <c r="J8" s="4"/>
      <c r="K8" s="4"/>
      <c r="L8" s="5"/>
    </row>
    <row r="9" spans="2:12" s="2" customFormat="1" ht="18" customHeight="1">
      <c r="B9" s="12">
        <v>4</v>
      </c>
      <c r="C9" s="109" t="s">
        <v>0</v>
      </c>
      <c r="D9" s="110"/>
      <c r="E9" s="110"/>
      <c r="F9" s="80"/>
      <c r="G9" s="15">
        <f>K31</f>
        <v>10907.88</v>
      </c>
      <c r="H9" s="4"/>
      <c r="I9" s="4"/>
      <c r="J9" s="4"/>
      <c r="K9" s="4"/>
      <c r="L9" s="5"/>
    </row>
    <row r="10" spans="2:12" s="2" customFormat="1" ht="18" customHeight="1">
      <c r="B10" s="16"/>
      <c r="C10" s="109" t="s">
        <v>1</v>
      </c>
      <c r="D10" s="110"/>
      <c r="E10" s="110"/>
      <c r="F10" s="80"/>
      <c r="G10" s="17">
        <f>SUM(G6:G9)</f>
        <v>192705.88</v>
      </c>
      <c r="H10" s="4"/>
      <c r="I10" s="4"/>
      <c r="J10" s="4"/>
      <c r="K10" s="4"/>
      <c r="L10" s="5"/>
    </row>
    <row r="11" spans="2:12" s="2" customFormat="1" ht="18" customHeight="1">
      <c r="B11" s="18"/>
      <c r="C11" s="48"/>
      <c r="D11" s="19"/>
      <c r="E11" s="19"/>
      <c r="F11" s="19"/>
      <c r="G11" s="20"/>
      <c r="H11" s="4"/>
      <c r="I11" s="4"/>
      <c r="J11" s="4"/>
      <c r="K11" s="4"/>
      <c r="L11" s="5"/>
    </row>
    <row r="12" spans="2:12" s="2" customFormat="1" ht="69" customHeight="1">
      <c r="B12" s="66"/>
      <c r="C12" s="49"/>
      <c r="D12" s="21" t="s">
        <v>6</v>
      </c>
      <c r="E12" s="21"/>
      <c r="F12" s="21"/>
      <c r="G12" s="22"/>
      <c r="H12" s="23"/>
      <c r="I12" s="24"/>
      <c r="J12" s="24"/>
      <c r="K12" s="24"/>
      <c r="L12" s="25"/>
    </row>
    <row r="13" spans="2:12" s="2" customFormat="1" ht="36" customHeight="1">
      <c r="B13" s="26" t="s">
        <v>7</v>
      </c>
      <c r="C13" s="51"/>
      <c r="D13" s="113" t="s">
        <v>8</v>
      </c>
      <c r="E13" s="114"/>
      <c r="F13" s="78" t="s">
        <v>35</v>
      </c>
      <c r="G13" s="26" t="s">
        <v>9</v>
      </c>
      <c r="H13" s="27" t="s">
        <v>10</v>
      </c>
      <c r="I13" s="26" t="s">
        <v>11</v>
      </c>
      <c r="J13" s="26" t="s">
        <v>12</v>
      </c>
      <c r="K13" s="28" t="s">
        <v>13</v>
      </c>
      <c r="L13" s="29" t="s">
        <v>14</v>
      </c>
    </row>
    <row r="14" spans="2:12" s="45" customFormat="1" ht="15.95" customHeight="1">
      <c r="B14" s="54">
        <v>1</v>
      </c>
      <c r="C14" s="50" t="s">
        <v>51</v>
      </c>
      <c r="D14" s="50"/>
      <c r="E14" s="50"/>
      <c r="F14" s="50"/>
      <c r="G14" s="55"/>
      <c r="H14" s="56"/>
      <c r="I14" s="56"/>
      <c r="J14" s="56"/>
      <c r="K14" s="57">
        <f>SUM(K15:K17)</f>
        <v>16416</v>
      </c>
      <c r="L14" s="58"/>
    </row>
    <row r="15" spans="2:12" s="45" customFormat="1" ht="19.5" customHeight="1">
      <c r="B15" s="108" t="s">
        <v>47</v>
      </c>
      <c r="C15" s="107" t="s">
        <v>55</v>
      </c>
      <c r="D15" s="95" t="s">
        <v>42</v>
      </c>
      <c r="E15" s="65" t="s">
        <v>43</v>
      </c>
      <c r="F15" s="74"/>
      <c r="G15" s="74" t="s">
        <v>44</v>
      </c>
      <c r="H15" s="68">
        <v>2</v>
      </c>
      <c r="I15" s="68">
        <v>6</v>
      </c>
      <c r="J15" s="69">
        <v>304</v>
      </c>
      <c r="K15" s="70">
        <f t="shared" ref="K15:K16" si="0">H15*I15*J15</f>
        <v>3648</v>
      </c>
      <c r="L15" s="71">
        <v>304</v>
      </c>
    </row>
    <row r="16" spans="2:12" s="45" customFormat="1" ht="19.5" customHeight="1">
      <c r="B16" s="108"/>
      <c r="C16" s="107"/>
      <c r="D16" s="90" t="s">
        <v>45</v>
      </c>
      <c r="E16" s="84" t="s">
        <v>46</v>
      </c>
      <c r="F16" s="91"/>
      <c r="G16" s="91" t="s">
        <v>44</v>
      </c>
      <c r="H16" s="92">
        <v>2</v>
      </c>
      <c r="I16" s="92">
        <v>18</v>
      </c>
      <c r="J16" s="93">
        <v>304</v>
      </c>
      <c r="K16" s="70">
        <f t="shared" si="0"/>
        <v>10944</v>
      </c>
      <c r="L16" s="94">
        <v>304</v>
      </c>
    </row>
    <row r="17" spans="2:12" s="45" customFormat="1" ht="19.5" customHeight="1">
      <c r="B17" s="108"/>
      <c r="C17" s="107"/>
      <c r="D17" s="90" t="s">
        <v>48</v>
      </c>
      <c r="E17" s="84"/>
      <c r="F17" s="96" t="s">
        <v>65</v>
      </c>
      <c r="G17" s="91" t="s">
        <v>44</v>
      </c>
      <c r="H17" s="92">
        <v>3</v>
      </c>
      <c r="I17" s="92">
        <v>2</v>
      </c>
      <c r="J17" s="93">
        <v>304</v>
      </c>
      <c r="K17" s="70">
        <f>H17*I17*J17</f>
        <v>1824</v>
      </c>
      <c r="L17" s="94">
        <v>304</v>
      </c>
    </row>
    <row r="18" spans="2:12" s="2" customFormat="1" ht="15.95" customHeight="1">
      <c r="B18" s="103">
        <v>2</v>
      </c>
      <c r="C18" s="85" t="s">
        <v>29</v>
      </c>
      <c r="D18" s="85"/>
      <c r="E18" s="85"/>
      <c r="F18" s="85"/>
      <c r="G18" s="86"/>
      <c r="H18" s="87"/>
      <c r="I18" s="87"/>
      <c r="J18" s="87"/>
      <c r="K18" s="88">
        <f>SUM(K19:K26)</f>
        <v>165382</v>
      </c>
      <c r="L18" s="89"/>
    </row>
    <row r="19" spans="2:12" s="45" customFormat="1" ht="47.25" customHeight="1">
      <c r="B19" s="104" t="s">
        <v>39</v>
      </c>
      <c r="C19" s="111" t="s">
        <v>50</v>
      </c>
      <c r="D19" s="84" t="s">
        <v>52</v>
      </c>
      <c r="E19" s="98" t="s">
        <v>56</v>
      </c>
      <c r="F19" s="98" t="s">
        <v>57</v>
      </c>
      <c r="G19" s="99" t="s">
        <v>44</v>
      </c>
      <c r="H19" s="60">
        <v>1</v>
      </c>
      <c r="I19" s="60">
        <v>24</v>
      </c>
      <c r="J19" s="61">
        <v>616</v>
      </c>
      <c r="K19" s="62">
        <f>H19*I19*J19</f>
        <v>14784</v>
      </c>
      <c r="L19" s="63">
        <v>616</v>
      </c>
    </row>
    <row r="20" spans="2:12" s="45" customFormat="1" ht="34.5" customHeight="1">
      <c r="B20" s="105"/>
      <c r="C20" s="112"/>
      <c r="D20" s="84" t="s">
        <v>37</v>
      </c>
      <c r="E20" s="100" t="s">
        <v>54</v>
      </c>
      <c r="F20" s="100" t="s">
        <v>58</v>
      </c>
      <c r="G20" s="59" t="s">
        <v>53</v>
      </c>
      <c r="H20" s="60">
        <v>1</v>
      </c>
      <c r="I20" s="60">
        <v>36</v>
      </c>
      <c r="J20" s="61">
        <v>893</v>
      </c>
      <c r="K20" s="62">
        <f>H20*I20*J20</f>
        <v>32148</v>
      </c>
      <c r="L20" s="63">
        <v>893</v>
      </c>
    </row>
    <row r="21" spans="2:12" s="45" customFormat="1" ht="17.25">
      <c r="B21" s="104" t="s">
        <v>64</v>
      </c>
      <c r="C21" s="111" t="s">
        <v>63</v>
      </c>
      <c r="D21" s="65" t="s">
        <v>27</v>
      </c>
      <c r="E21" s="65"/>
      <c r="F21" s="65" t="s">
        <v>36</v>
      </c>
      <c r="G21" s="35" t="s">
        <v>30</v>
      </c>
      <c r="H21" s="12">
        <v>1</v>
      </c>
      <c r="I21" s="60">
        <v>1</v>
      </c>
      <c r="J21" s="40">
        <v>3700</v>
      </c>
      <c r="K21" s="47">
        <f t="shared" ref="K21:K24" si="1">H21*I21*J21</f>
        <v>3700</v>
      </c>
      <c r="L21" s="36">
        <v>3700</v>
      </c>
    </row>
    <row r="22" spans="2:12" s="45" customFormat="1" ht="17.25">
      <c r="B22" s="106"/>
      <c r="C22" s="112"/>
      <c r="D22" s="65" t="s">
        <v>60</v>
      </c>
      <c r="E22" s="65"/>
      <c r="F22" s="65" t="s">
        <v>62</v>
      </c>
      <c r="G22" s="35" t="s">
        <v>61</v>
      </c>
      <c r="H22" s="12">
        <v>2</v>
      </c>
      <c r="I22" s="60">
        <v>1</v>
      </c>
      <c r="J22" s="40">
        <v>2400</v>
      </c>
      <c r="K22" s="47">
        <f t="shared" si="1"/>
        <v>4800</v>
      </c>
      <c r="L22" s="36">
        <v>2400</v>
      </c>
    </row>
    <row r="23" spans="2:12" s="45" customFormat="1" ht="17.25">
      <c r="B23" s="118" t="s">
        <v>40</v>
      </c>
      <c r="C23" s="136" t="s">
        <v>34</v>
      </c>
      <c r="D23" s="121" t="s">
        <v>21</v>
      </c>
      <c r="E23" s="67" t="s">
        <v>49</v>
      </c>
      <c r="F23" s="101"/>
      <c r="G23" s="59" t="s">
        <v>31</v>
      </c>
      <c r="H23" s="60">
        <v>3</v>
      </c>
      <c r="I23" s="60">
        <v>1</v>
      </c>
      <c r="J23" s="72">
        <v>5700</v>
      </c>
      <c r="K23" s="70">
        <f t="shared" si="1"/>
        <v>17100</v>
      </c>
      <c r="L23" s="73">
        <v>5700</v>
      </c>
    </row>
    <row r="24" spans="2:12" s="45" customFormat="1" ht="18" customHeight="1">
      <c r="B24" s="118"/>
      <c r="C24" s="136"/>
      <c r="D24" s="123"/>
      <c r="E24" s="46" t="s">
        <v>17</v>
      </c>
      <c r="F24" s="101"/>
      <c r="G24" s="35" t="s">
        <v>18</v>
      </c>
      <c r="H24" s="12">
        <v>3</v>
      </c>
      <c r="I24" s="60">
        <v>1</v>
      </c>
      <c r="J24" s="40">
        <v>1050</v>
      </c>
      <c r="K24" s="47">
        <f t="shared" si="1"/>
        <v>3150</v>
      </c>
      <c r="L24" s="36">
        <v>1050</v>
      </c>
    </row>
    <row r="25" spans="2:12" s="45" customFormat="1" ht="18" customHeight="1">
      <c r="B25" s="118"/>
      <c r="C25" s="136"/>
      <c r="D25" s="121" t="s">
        <v>33</v>
      </c>
      <c r="E25" s="46" t="s">
        <v>22</v>
      </c>
      <c r="F25" s="101" t="s">
        <v>59</v>
      </c>
      <c r="G25" s="35" t="s">
        <v>32</v>
      </c>
      <c r="H25" s="12">
        <v>15</v>
      </c>
      <c r="I25" s="60">
        <v>1</v>
      </c>
      <c r="J25" s="40">
        <v>2500</v>
      </c>
      <c r="K25" s="47">
        <f>H25*I25*J25</f>
        <v>37500</v>
      </c>
      <c r="L25" s="36">
        <v>2500</v>
      </c>
    </row>
    <row r="26" spans="2:12" s="45" customFormat="1" ht="18" customHeight="1">
      <c r="B26" s="118"/>
      <c r="C26" s="136"/>
      <c r="D26" s="122"/>
      <c r="E26" s="46" t="s">
        <v>23</v>
      </c>
      <c r="F26" s="65" t="s">
        <v>66</v>
      </c>
      <c r="G26" s="35" t="s">
        <v>20</v>
      </c>
      <c r="H26" s="12">
        <v>90</v>
      </c>
      <c r="I26" s="60">
        <v>1</v>
      </c>
      <c r="J26" s="40">
        <v>580</v>
      </c>
      <c r="K26" s="47">
        <f t="shared" ref="K26" si="2">H26*I26*J26</f>
        <v>52200</v>
      </c>
      <c r="L26" s="36">
        <v>580</v>
      </c>
    </row>
    <row r="27" spans="2:12" s="2" customFormat="1" ht="18" customHeight="1">
      <c r="B27" s="30">
        <v>3</v>
      </c>
      <c r="C27" s="102"/>
      <c r="D27" s="31" t="s">
        <v>28</v>
      </c>
      <c r="E27" s="50"/>
      <c r="F27" s="50"/>
      <c r="G27" s="32"/>
      <c r="H27" s="33"/>
      <c r="I27" s="33"/>
      <c r="J27" s="33"/>
      <c r="K27" s="34">
        <f>SUM(K28)</f>
        <v>0</v>
      </c>
      <c r="L27" s="39"/>
    </row>
    <row r="28" spans="2:12" s="45" customFormat="1" ht="18" customHeight="1">
      <c r="B28" s="35" t="s">
        <v>41</v>
      </c>
      <c r="C28" s="36"/>
      <c r="D28" s="46"/>
      <c r="E28" s="46"/>
      <c r="F28" s="65"/>
      <c r="G28" s="53"/>
      <c r="H28" s="12"/>
      <c r="I28" s="12"/>
      <c r="J28" s="40"/>
      <c r="K28" s="47"/>
      <c r="L28" s="36"/>
    </row>
    <row r="29" spans="2:12" s="45" customFormat="1" ht="18" customHeight="1">
      <c r="B29" s="133" t="s">
        <v>19</v>
      </c>
      <c r="C29" s="134"/>
      <c r="D29" s="134"/>
      <c r="E29" s="134"/>
      <c r="F29" s="134"/>
      <c r="G29" s="134"/>
      <c r="H29" s="134"/>
      <c r="I29" s="134"/>
      <c r="J29" s="135"/>
      <c r="K29" s="36">
        <f>K14+K18+K27</f>
        <v>181798</v>
      </c>
      <c r="L29" s="38"/>
    </row>
    <row r="30" spans="2:12" s="2" customFormat="1" ht="18" customHeight="1">
      <c r="B30" s="30">
        <v>4</v>
      </c>
      <c r="C30" s="52"/>
      <c r="D30" s="31" t="s">
        <v>26</v>
      </c>
      <c r="E30" s="31"/>
      <c r="F30" s="31"/>
      <c r="G30" s="64">
        <v>0.06</v>
      </c>
      <c r="H30" s="33"/>
      <c r="I30" s="33"/>
      <c r="J30" s="33"/>
      <c r="K30" s="41"/>
      <c r="L30" s="42"/>
    </row>
    <row r="31" spans="2:12" s="2" customFormat="1" ht="18" customHeight="1">
      <c r="B31" s="130" t="s">
        <v>15</v>
      </c>
      <c r="C31" s="131"/>
      <c r="D31" s="131"/>
      <c r="E31" s="131"/>
      <c r="F31" s="131"/>
      <c r="G31" s="131"/>
      <c r="H31" s="131"/>
      <c r="I31" s="131"/>
      <c r="J31" s="132"/>
      <c r="K31" s="37">
        <f>K29*G30</f>
        <v>10907.88</v>
      </c>
      <c r="L31" s="38"/>
    </row>
    <row r="32" spans="2:12" s="2" customFormat="1" ht="18" customHeight="1">
      <c r="B32" s="127"/>
      <c r="C32" s="128"/>
      <c r="D32" s="128"/>
      <c r="E32" s="128"/>
      <c r="F32" s="128"/>
      <c r="G32" s="128"/>
      <c r="H32" s="128"/>
      <c r="I32" s="128"/>
      <c r="J32" s="128"/>
      <c r="K32" s="129"/>
      <c r="L32" s="43"/>
    </row>
    <row r="33" spans="1:207" s="2" customFormat="1" ht="18" customHeight="1">
      <c r="B33" s="124" t="s">
        <v>16</v>
      </c>
      <c r="C33" s="125"/>
      <c r="D33" s="125"/>
      <c r="E33" s="125"/>
      <c r="F33" s="125"/>
      <c r="G33" s="125"/>
      <c r="H33" s="125"/>
      <c r="I33" s="125"/>
      <c r="J33" s="126"/>
      <c r="K33" s="44">
        <f>K29+K31</f>
        <v>192705.88</v>
      </c>
      <c r="L33" s="44"/>
    </row>
    <row r="34" spans="1:207" ht="20.25" customHeight="1">
      <c r="A34"/>
      <c r="B34"/>
      <c r="C34"/>
      <c r="D34"/>
      <c r="E34"/>
      <c r="F34"/>
      <c r="G34"/>
      <c r="H34"/>
      <c r="I34"/>
      <c r="J34" s="81"/>
      <c r="K34" s="77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</row>
    <row r="36" spans="1:207" ht="15" customHeight="1">
      <c r="K36" s="97"/>
    </row>
  </sheetData>
  <mergeCells count="22">
    <mergeCell ref="B33:J33"/>
    <mergeCell ref="B32:K32"/>
    <mergeCell ref="B31:J31"/>
    <mergeCell ref="B29:J29"/>
    <mergeCell ref="C23:C26"/>
    <mergeCell ref="B3:G3"/>
    <mergeCell ref="B23:B26"/>
    <mergeCell ref="C5:D5"/>
    <mergeCell ref="C7:E7"/>
    <mergeCell ref="C8:E8"/>
    <mergeCell ref="C9:E9"/>
    <mergeCell ref="C10:E10"/>
    <mergeCell ref="D25:D26"/>
    <mergeCell ref="D23:D24"/>
    <mergeCell ref="B19:B20"/>
    <mergeCell ref="B21:B22"/>
    <mergeCell ref="C15:C17"/>
    <mergeCell ref="B15:B17"/>
    <mergeCell ref="C6:E6"/>
    <mergeCell ref="C19:C20"/>
    <mergeCell ref="C21:C22"/>
    <mergeCell ref="D13:E13"/>
  </mergeCells>
  <phoneticPr fontId="13" type="noConversion"/>
  <conditionalFormatting sqref="K33:L33 C33">
    <cfRule type="cellIs" dxfId="0" priority="2" stopIfTrue="1" operator="lessThan">
      <formula>0</formula>
    </cfRule>
  </conditionalFormatting>
  <pageMargins left="0.7" right="0.7" top="0.75" bottom="0.75" header="0.3" footer="0.3"/>
  <pageSetup orientation="portrait" r:id="rId1"/>
  <headerFooter>
    <oddFooter>&amp;C&amp;"Helvetica Neue,Regular"&amp;12&amp;K000000&amp;P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2020-03-19T01:50:08Z</dcterms:created>
  <dcterms:modified xsi:type="dcterms:W3CDTF">2021-01-19T09:38:06Z</dcterms:modified>
</cp:coreProperties>
</file>