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K19" i="3"/>
  <c r="K20" i="3"/>
  <c r="K21" i="3"/>
  <c r="K23" i="3"/>
  <c r="K24" i="3"/>
  <c r="K25" i="3"/>
  <c r="K26" i="3"/>
  <c r="K27" i="3"/>
  <c r="K28" i="3"/>
  <c r="K33" i="3" l="1"/>
  <c r="K32" i="3"/>
  <c r="K31" i="3"/>
  <c r="K37" i="3"/>
  <c r="K36" i="3"/>
  <c r="K35" i="3"/>
  <c r="K34" i="3"/>
  <c r="K30" i="3"/>
  <c r="K29" i="3"/>
  <c r="K22" i="3"/>
  <c r="K15" i="3"/>
  <c r="K14" i="3"/>
  <c r="K38" i="3" l="1"/>
  <c r="G7" i="3" s="1"/>
  <c r="K13" i="3" l="1"/>
  <c r="G6" i="3" s="1"/>
  <c r="K40" i="3" l="1"/>
  <c r="K42" i="3" s="1"/>
  <c r="G8" i="3" s="1"/>
  <c r="G9" i="3" s="1"/>
  <c r="K44" i="3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G12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H12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I12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<sst xmlns="http://schemas.openxmlformats.org/spreadsheetml/2006/main" count="109" uniqueCount="100">
  <si>
    <t>税 Tax</t>
  </si>
  <si>
    <t>总计 Total</t>
  </si>
  <si>
    <t>Agency: must fill in
供应商（填入右边橘色处）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</si>
  <si>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</si>
  <si>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</si>
  <si>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</si>
  <si>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</si>
  <si>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</si>
  <si>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</si>
  <si>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</si>
  <si>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</si>
  <si>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</si>
  <si>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</si>
  <si>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</si>
  <si>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</si>
  <si>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Total</t>
  </si>
  <si>
    <t>Total Amount</t>
  </si>
  <si>
    <t>套</t>
    <phoneticPr fontId="13" type="noConversion"/>
  </si>
  <si>
    <t>音乐/音效</t>
    <phoneticPr fontId="13" type="noConversion"/>
  </si>
  <si>
    <t>元/分钟</t>
    <phoneticPr fontId="13" type="noConversion"/>
  </si>
  <si>
    <t>Total</t>
    <phoneticPr fontId="13" type="noConversion"/>
  </si>
  <si>
    <t>配音</t>
    <phoneticPr fontId="13" type="noConversion"/>
  </si>
  <si>
    <t>元/秒</t>
    <phoneticPr fontId="13" type="noConversion"/>
  </si>
  <si>
    <t>视频剪辑</t>
    <phoneticPr fontId="13" type="noConversion"/>
  </si>
  <si>
    <t>视频包装</t>
    <phoneticPr fontId="13" type="noConversion"/>
  </si>
  <si>
    <t>视频文件编辑 /视频较色</t>
    <phoneticPr fontId="13" type="noConversion"/>
  </si>
  <si>
    <t>视频制作</t>
    <phoneticPr fontId="13" type="noConversion"/>
  </si>
  <si>
    <t>其他</t>
    <phoneticPr fontId="13" type="noConversion"/>
  </si>
  <si>
    <t>税 Tax</t>
    <phoneticPr fontId="13" type="noConversion"/>
  </si>
  <si>
    <t>摄像师</t>
    <phoneticPr fontId="13" type="noConversion"/>
  </si>
  <si>
    <t>灯光师</t>
    <phoneticPr fontId="13" type="noConversion"/>
  </si>
  <si>
    <t>化妆师</t>
    <phoneticPr fontId="13" type="noConversion"/>
  </si>
  <si>
    <t>整片导演</t>
    <phoneticPr fontId="13" type="noConversion"/>
  </si>
  <si>
    <t>车/次</t>
    <phoneticPr fontId="13" type="noConversion"/>
  </si>
  <si>
    <t>监视器</t>
    <phoneticPr fontId="13" type="noConversion"/>
  </si>
  <si>
    <t>其他</t>
    <phoneticPr fontId="13" type="noConversion"/>
  </si>
  <si>
    <t>2-1</t>
    <phoneticPr fontId="13" type="noConversion"/>
  </si>
  <si>
    <t>视频制作</t>
    <phoneticPr fontId="13" type="noConversion"/>
  </si>
  <si>
    <t>2020赛诺菲来得时视频制作-报价单</t>
    <phoneticPr fontId="13" type="noConversion"/>
  </si>
  <si>
    <t>人</t>
    <phoneticPr fontId="13" type="noConversion"/>
  </si>
  <si>
    <t>数字摄像机</t>
    <phoneticPr fontId="13" type="noConversion"/>
  </si>
  <si>
    <t>1-1</t>
    <phoneticPr fontId="13" type="noConversion"/>
  </si>
  <si>
    <t>摄像助理</t>
    <phoneticPr fontId="13" type="noConversion"/>
  </si>
  <si>
    <t>录音棚租赁</t>
    <phoneticPr fontId="13" type="noConversion"/>
  </si>
  <si>
    <t>脚本撰写</t>
    <phoneticPr fontId="13" type="noConversion"/>
  </si>
  <si>
    <t>现场拍摄人员及演员</t>
    <phoneticPr fontId="13" type="noConversion"/>
  </si>
  <si>
    <t>拍摄物料</t>
    <phoneticPr fontId="13" type="noConversion"/>
  </si>
  <si>
    <t>后期合成</t>
    <phoneticPr fontId="13" type="noConversion"/>
  </si>
  <si>
    <t>字幕</t>
    <phoneticPr fontId="13" type="noConversion"/>
  </si>
  <si>
    <t>1-2</t>
    <phoneticPr fontId="13" type="noConversion"/>
  </si>
  <si>
    <t>前期拍摄（含场地费）</t>
    <phoneticPr fontId="13" type="noConversion"/>
  </si>
  <si>
    <t>人</t>
    <phoneticPr fontId="13" type="noConversion"/>
  </si>
  <si>
    <t>人</t>
    <phoneticPr fontId="13" type="noConversion"/>
  </si>
  <si>
    <t>人</t>
    <phoneticPr fontId="13" type="noConversion"/>
  </si>
  <si>
    <t>其他</t>
    <phoneticPr fontId="13" type="noConversion"/>
  </si>
  <si>
    <t>台</t>
    <phoneticPr fontId="13" type="noConversion"/>
  </si>
  <si>
    <t>个</t>
    <phoneticPr fontId="13" type="noConversion"/>
  </si>
  <si>
    <t>个</t>
    <phoneticPr fontId="13" type="noConversion"/>
  </si>
  <si>
    <t>采访麦克及现场录像设备（挑杆\无线）</t>
    <phoneticPr fontId="13" type="noConversion"/>
  </si>
  <si>
    <t>元/次</t>
    <phoneticPr fontId="13" type="noConversion"/>
  </si>
  <si>
    <t>灯光；LED灯</t>
    <phoneticPr fontId="13" type="noConversion"/>
  </si>
  <si>
    <t>套</t>
    <phoneticPr fontId="13" type="noConversion"/>
  </si>
  <si>
    <t>其他</t>
    <phoneticPr fontId="13" type="noConversion"/>
  </si>
  <si>
    <t>次</t>
    <phoneticPr fontId="13" type="noConversion"/>
  </si>
  <si>
    <t>其他</t>
    <phoneticPr fontId="13" type="noConversion"/>
  </si>
  <si>
    <t>元/分钟</t>
    <phoneticPr fontId="13" type="noConversion"/>
  </si>
  <si>
    <t>元/分钟</t>
    <phoneticPr fontId="13" type="noConversion"/>
  </si>
  <si>
    <t>元/分钟</t>
    <phoneticPr fontId="13" type="noConversion"/>
  </si>
  <si>
    <t>元/小时</t>
    <phoneticPr fontId="13" type="noConversion"/>
  </si>
  <si>
    <t>视频效果</t>
    <phoneticPr fontId="13" type="noConversion"/>
  </si>
  <si>
    <t>拍摄场地租赁费（第三方收取）</t>
    <phoneticPr fontId="13" type="noConversion"/>
  </si>
  <si>
    <t>优惠价</t>
    <phoneticPr fontId="13" type="noConversion"/>
  </si>
  <si>
    <t>1天</t>
    <phoneticPr fontId="13" type="noConversion"/>
  </si>
  <si>
    <t>整合视频文件, 输出对应格式文件</t>
    <phoneticPr fontId="13" type="noConversion"/>
  </si>
  <si>
    <t>后期制作</t>
    <phoneticPr fontId="13" type="noConversion"/>
  </si>
  <si>
    <t>根据创意脚本，对已经存在的素材进行剪辑</t>
    <phoneticPr fontId="13" type="noConversion"/>
  </si>
  <si>
    <t>5分钟</t>
    <phoneticPr fontId="13" type="noConversion"/>
  </si>
  <si>
    <t>场工</t>
    <phoneticPr fontId="13" type="noConversion"/>
  </si>
  <si>
    <t>演员</t>
    <phoneticPr fontId="13" type="noConversion"/>
  </si>
  <si>
    <t>包含2名场工</t>
    <phoneticPr fontId="13" type="noConversion"/>
  </si>
  <si>
    <t>备注</t>
    <phoneticPr fontId="13" type="noConversion"/>
  </si>
  <si>
    <t>包含4名主演，3名配角，采访费（2名专家）；共9名</t>
    <phoneticPr fontId="13" type="noConversion"/>
  </si>
  <si>
    <t>1台</t>
    <phoneticPr fontId="13" type="noConversion"/>
  </si>
  <si>
    <t>脚架</t>
    <phoneticPr fontId="13" type="noConversion"/>
  </si>
  <si>
    <t>1个</t>
    <phoneticPr fontId="13" type="noConversion"/>
  </si>
  <si>
    <t>1台</t>
    <phoneticPr fontId="13" type="noConversion"/>
  </si>
  <si>
    <t>8个</t>
    <phoneticPr fontId="13" type="noConversion"/>
  </si>
  <si>
    <t>服装造型</t>
    <phoneticPr fontId="13" type="noConversion"/>
  </si>
  <si>
    <t>4套</t>
    <phoneticPr fontId="13" type="noConversion"/>
  </si>
  <si>
    <t>人员交通及设备运输</t>
    <phoneticPr fontId="13" type="noConversion"/>
  </si>
  <si>
    <t>来回往返,2辆车</t>
    <phoneticPr fontId="13" type="noConversion"/>
  </si>
  <si>
    <t>1人</t>
    <phoneticPr fontId="13" type="noConversion"/>
  </si>
  <si>
    <t>1人</t>
    <phoneticPr fontId="13" type="noConversion"/>
  </si>
  <si>
    <t>1人</t>
    <phoneticPr fontId="13" type="noConversion"/>
  </si>
  <si>
    <t>视频脚本撰写</t>
    <phoneticPr fontId="13" type="noConversion"/>
  </si>
  <si>
    <t>1个</t>
    <phoneticPr fontId="13" type="noConversion"/>
  </si>
  <si>
    <t>1名</t>
    <phoneticPr fontId="13" type="noConversion"/>
  </si>
  <si>
    <t>1天</t>
    <phoneticPr fontId="13" type="noConversion"/>
  </si>
  <si>
    <t>录音棚租赁</t>
    <phoneticPr fontId="13" type="noConversion"/>
  </si>
  <si>
    <t>上海麦田公共关系咨询有限公司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</si>
</sst>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#,##0.00&quot; &quot;;&quot;-&quot;#,##0.00&quot; &quot;"/>
    <numFmt numFmtId="182" formatCode="&quot;¥&quot;#,##0.00_);[Red]\(&quot;¥&quot;#,##0.00\)"/>
  </numFmts>
  <fonts count="18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22"/>
      <color indexed="8"/>
      <name val="微软雅黑"/>
      <family val="2"/>
      <charset val="134"/>
    </font>
    <font>
      <sz val="11"/>
      <color rgb="FF9C0006"/>
      <name val="Helvetica Neue"/>
      <family val="2"/>
      <charset val="134"/>
      <scheme val="minor"/>
    </font>
    <font>
      <b/>
      <sz val="16"/>
      <color rgb="FFFF0000"/>
      <name val="宋体"/>
      <family val="3"/>
      <charset val="134"/>
    </font>
    <font>
      <b/>
      <i/>
      <sz val="16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0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6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49" fontId="3" fillId="3" borderId="4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/>
    <xf numFmtId="0" fontId="6" fillId="2" borderId="1" xfId="0" applyFont="1" applyFill="1" applyBorder="1" applyAlignment="1"/>
    <xf numFmtId="2" fontId="2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 wrapText="1"/>
    </xf>
    <xf numFmtId="177" fontId="2" fillId="2" borderId="5" xfId="0" applyNumberFormat="1" applyFont="1" applyFill="1" applyBorder="1" applyAlignment="1"/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177" fontId="2" fillId="2" borderId="9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right" vertical="center" wrapText="1"/>
    </xf>
    <xf numFmtId="49" fontId="4" fillId="6" borderId="5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center" vertical="center"/>
    </xf>
    <xf numFmtId="49" fontId="9" fillId="7" borderId="13" xfId="0" applyNumberFormat="1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178" fontId="2" fillId="7" borderId="13" xfId="0" applyNumberFormat="1" applyFont="1" applyFill="1" applyBorder="1" applyAlignment="1">
      <alignment horizontal="right" vertical="center"/>
    </xf>
    <xf numFmtId="179" fontId="9" fillId="7" borderId="12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right" vertical="center"/>
    </xf>
    <xf numFmtId="180" fontId="2" fillId="2" borderId="5" xfId="0" applyNumberFormat="1" applyFont="1" applyFill="1" applyBorder="1" applyAlignment="1">
      <alignment horizontal="right"/>
    </xf>
    <xf numFmtId="180" fontId="2" fillId="2" borderId="5" xfId="0" applyNumberFormat="1" applyFont="1" applyFill="1" applyBorder="1" applyAlignment="1">
      <alignment horizontal="left"/>
    </xf>
    <xf numFmtId="179" fontId="9" fillId="7" borderId="5" xfId="0" applyNumberFormat="1" applyFont="1" applyFill="1" applyBorder="1" applyAlignment="1">
      <alignment horizontal="right"/>
    </xf>
    <xf numFmtId="177" fontId="2" fillId="2" borderId="5" xfId="0" applyNumberFormat="1" applyFont="1" applyFill="1" applyBorder="1" applyAlignment="1">
      <alignment horizontal="right" vertical="center" wrapText="1"/>
    </xf>
    <xf numFmtId="10" fontId="9" fillId="7" borderId="12" xfId="0" applyNumberFormat="1" applyFont="1" applyFill="1" applyBorder="1" applyAlignment="1">
      <alignment horizontal="right"/>
    </xf>
    <xf numFmtId="10" fontId="9" fillId="7" borderId="5" xfId="0" applyNumberFormat="1" applyFont="1" applyFill="1" applyBorder="1" applyAlignment="1">
      <alignment horizontal="left"/>
    </xf>
    <xf numFmtId="0" fontId="9" fillId="8" borderId="5" xfId="0" applyFont="1" applyFill="1" applyBorder="1" applyAlignment="1">
      <alignment horizontal="left" vertical="center"/>
    </xf>
    <xf numFmtId="181" fontId="12" fillId="2" borderId="5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/>
    <xf numFmtId="0" fontId="2" fillId="0" borderId="15" xfId="0" applyNumberFormat="1" applyFont="1" applyBorder="1" applyAlignment="1">
      <alignment horizontal="left" vertical="center"/>
    </xf>
    <xf numFmtId="177" fontId="2" fillId="2" borderId="11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49" fontId="9" fillId="7" borderId="17" xfId="0" applyNumberFormat="1" applyFont="1" applyFill="1" applyBorder="1" applyAlignment="1">
      <alignment horizontal="left"/>
    </xf>
    <xf numFmtId="179" fontId="9" fillId="7" borderId="13" xfId="0" applyNumberFormat="1" applyFont="1" applyFill="1" applyBorder="1" applyAlignment="1">
      <alignment horizontal="right"/>
    </xf>
    <xf numFmtId="49" fontId="4" fillId="5" borderId="11" xfId="0" applyNumberFormat="1" applyFont="1" applyFill="1" applyBorder="1" applyAlignment="1">
      <alignment horizontal="right" vertical="center" wrapText="1"/>
    </xf>
    <xf numFmtId="10" fontId="9" fillId="7" borderId="13" xfId="0" applyNumberFormat="1" applyFont="1" applyFill="1" applyBorder="1" applyAlignment="1">
      <alignment horizontal="right"/>
    </xf>
    <xf numFmtId="177" fontId="2" fillId="10" borderId="5" xfId="0" applyNumberFormat="1" applyFont="1" applyFill="1" applyBorder="1" applyAlignment="1">
      <alignment horizontal="righ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10" fillId="7" borderId="26" xfId="0" applyNumberFormat="1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left"/>
    </xf>
    <xf numFmtId="178" fontId="11" fillId="7" borderId="17" xfId="0" applyNumberFormat="1" applyFont="1" applyFill="1" applyBorder="1" applyAlignment="1">
      <alignment horizontal="right" vertical="center"/>
    </xf>
    <xf numFmtId="179" fontId="9" fillId="7" borderId="21" xfId="0" applyNumberFormat="1" applyFont="1" applyFill="1" applyBorder="1" applyAlignment="1">
      <alignment horizontal="right"/>
    </xf>
    <xf numFmtId="179" fontId="10" fillId="7" borderId="14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177" fontId="2" fillId="2" borderId="27" xfId="0" applyNumberFormat="1" applyFont="1" applyFill="1" applyBorder="1" applyAlignment="1">
      <alignment horizontal="right" vertical="center" wrapText="1"/>
    </xf>
    <xf numFmtId="177" fontId="2" fillId="2" borderId="25" xfId="0" applyNumberFormat="1" applyFont="1" applyFill="1" applyBorder="1" applyAlignment="1">
      <alignment horizontal="right" vertical="center"/>
    </xf>
    <xf numFmtId="180" fontId="2" fillId="2" borderId="27" xfId="0" applyNumberFormat="1" applyFont="1" applyFill="1" applyBorder="1" applyAlignment="1">
      <alignment horizontal="right" vertical="center"/>
    </xf>
    <xf numFmtId="9" fontId="9" fillId="7" borderId="13" xfId="0" applyNumberFormat="1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 vertical="center" wrapText="1"/>
    </xf>
    <xf numFmtId="49" fontId="2" fillId="10" borderId="24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/>
    </xf>
    <xf numFmtId="49" fontId="2" fillId="10" borderId="22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right" vertical="center" wrapText="1"/>
    </xf>
    <xf numFmtId="177" fontId="2" fillId="2" borderId="26" xfId="0" applyNumberFormat="1" applyFont="1" applyFill="1" applyBorder="1" applyAlignment="1">
      <alignment horizontal="right" vertical="center"/>
    </xf>
    <xf numFmtId="180" fontId="2" fillId="2" borderId="14" xfId="0" applyNumberFormat="1" applyFont="1" applyFill="1" applyBorder="1" applyAlignment="1">
      <alignment horizontal="right" vertical="center"/>
    </xf>
    <xf numFmtId="0" fontId="2" fillId="0" borderId="24" xfId="0" applyNumberFormat="1" applyFont="1" applyBorder="1" applyAlignment="1">
      <alignment horizontal="left" vertical="center"/>
    </xf>
    <xf numFmtId="0" fontId="2" fillId="2" borderId="1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 wrapText="1"/>
    </xf>
    <xf numFmtId="177" fontId="2" fillId="2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right" vertical="center" wrapText="1"/>
    </xf>
    <xf numFmtId="180" fontId="2" fillId="2" borderId="18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right" wrapText="1"/>
    </xf>
    <xf numFmtId="182" fontId="16" fillId="2" borderId="0" xfId="0" applyNumberFormat="1" applyFont="1" applyFill="1" applyAlignment="1"/>
    <xf numFmtId="49" fontId="4" fillId="5" borderId="13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Alignment="1"/>
    <xf numFmtId="49" fontId="2" fillId="2" borderId="4" xfId="0" applyNumberFormat="1" applyFont="1" applyFill="1" applyBorder="1" applyAlignment="1">
      <alignment horizontal="right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49" fontId="2" fillId="10" borderId="22" xfId="0" applyNumberFormat="1" applyFont="1" applyFill="1" applyBorder="1" applyAlignment="1">
      <alignment horizontal="left" vertical="center" wrapText="1"/>
    </xf>
    <xf numFmtId="49" fontId="2" fillId="10" borderId="23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2" fillId="0" borderId="24" xfId="0" applyNumberFormat="1" applyFont="1" applyBorder="1" applyAlignment="1">
      <alignment horizontal="left" vertical="center"/>
    </xf>
    <xf numFmtId="49" fontId="2" fillId="10" borderId="24" xfId="0" applyNumberFormat="1" applyFont="1" applyFill="1" applyBorder="1" applyAlignment="1">
      <alignment horizontal="left" vertical="center" wrapText="1"/>
    </xf>
    <xf numFmtId="49" fontId="4" fillId="9" borderId="11" xfId="0" applyNumberFormat="1" applyFont="1" applyFill="1" applyBorder="1" applyAlignment="1">
      <alignment horizontal="center" vertical="center"/>
    </xf>
    <xf numFmtId="49" fontId="4" fillId="9" borderId="13" xfId="0" applyNumberFormat="1" applyFont="1" applyFill="1" applyBorder="1" applyAlignment="1">
      <alignment horizontal="center" vertical="center"/>
    </xf>
    <xf numFmtId="49" fontId="4" fillId="9" borderId="12" xfId="0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right"/>
    </xf>
    <xf numFmtId="49" fontId="2" fillId="2" borderId="25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right"/>
    </xf>
    <xf numFmtId="49" fontId="2" fillId="2" borderId="18" xfId="0" applyNumberFormat="1" applyFont="1" applyFill="1" applyBorder="1" applyAlignment="1">
      <alignment horizontal="right"/>
    </xf>
    <xf numFmtId="177" fontId="2" fillId="10" borderId="23" xfId="0" applyNumberFormat="1" applyFont="1" applyFill="1" applyBorder="1" applyAlignment="1">
      <alignment horizontal="left" vertical="center"/>
    </xf>
    <xf numFmtId="177" fontId="2" fillId="10" borderId="24" xfId="0" applyNumberFormat="1" applyFont="1" applyFill="1" applyBorder="1" applyAlignment="1">
      <alignment horizontal="left" vertical="center"/>
    </xf>
    <xf numFmtId="49" fontId="2" fillId="10" borderId="29" xfId="0" applyNumberFormat="1" applyFont="1" applyFill="1" applyBorder="1" applyAlignment="1">
      <alignment horizontal="left" vertical="center" wrapText="1"/>
    </xf>
    <xf numFmtId="49" fontId="2" fillId="10" borderId="30" xfId="0" applyNumberFormat="1" applyFont="1" applyFill="1" applyBorder="1" applyAlignment="1">
      <alignment horizontal="left" vertical="center" wrapText="1"/>
    </xf>
    <xf numFmtId="49" fontId="2" fillId="10" borderId="3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Y45"/>
  <sheetViews>
    <sheetView tabSelected="1" defaultGridColor="0" colorId="16" zoomScale="70" zoomScaleNormal="70" workbookViewId="0">
      <selection activeCell="I5" sqref="I5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10.75" style="1" customWidth="1"/>
    <col min="4" max="4" width="19.875" style="1" customWidth="1"/>
    <col min="5" max="5" width="22.125" style="1" customWidth="1"/>
    <col min="6" max="6" width="22.5" style="1" customWidth="1"/>
    <col min="7" max="7" width="12.625" style="1" customWidth="1"/>
    <col min="8" max="8" width="8.625" style="1" customWidth="1"/>
    <col min="9" max="9" width="7.375" style="1" customWidth="1"/>
    <col min="10" max="10" width="22.125" style="1" customWidth="1"/>
    <col min="11" max="11" width="23.125" style="1" customWidth="1"/>
    <col min="12" max="12" width="18.5" style="1" customWidth="1"/>
    <col min="13" max="207" width="8.875" style="1" customWidth="1"/>
  </cols>
  <sheetData>
    <row r="3" spans="2:12" s="2" customFormat="1" ht="42" customHeight="1">
      <c r="B3" s="95" t="s">
        <v>38</v>
      </c>
      <c r="C3" s="95"/>
      <c r="D3" s="96"/>
      <c r="E3" s="96"/>
      <c r="F3" s="97"/>
      <c r="G3" s="97"/>
      <c r="H3" s="3"/>
      <c r="I3" s="4"/>
      <c r="J3" s="4"/>
      <c r="K3" s="4"/>
      <c r="L3" s="5"/>
    </row>
    <row r="4" spans="2:12" s="2" customFormat="1" ht="54" customHeight="1">
      <c r="B4" s="6"/>
      <c r="C4" s="48"/>
      <c r="D4" s="7" t="s">
        <v>2</v>
      </c>
      <c r="E4" s="86"/>
      <c r="F4" s="92"/>
      <c r="G4" s="8" t="s">
        <v>99</v>
      </c>
      <c r="H4" s="4"/>
      <c r="I4" s="4"/>
      <c r="J4" s="4"/>
      <c r="K4" s="4"/>
      <c r="L4" s="5"/>
    </row>
    <row r="5" spans="2:12" s="2" customFormat="1" ht="18" customHeight="1">
      <c r="B5" s="9" t="s">
        <v>3</v>
      </c>
      <c r="C5" s="100" t="s">
        <v>4</v>
      </c>
      <c r="D5" s="101"/>
      <c r="E5" s="85"/>
      <c r="F5" s="89"/>
      <c r="G5" s="10" t="s">
        <v>5</v>
      </c>
      <c r="H5" s="11"/>
      <c r="I5" s="4"/>
      <c r="J5" s="4"/>
      <c r="K5" s="4"/>
      <c r="L5" s="5"/>
    </row>
    <row r="6" spans="2:12" s="45" customFormat="1" ht="18" customHeight="1">
      <c r="B6" s="12">
        <v>1</v>
      </c>
      <c r="C6" s="102" t="s">
        <v>26</v>
      </c>
      <c r="D6" s="103"/>
      <c r="E6" s="103"/>
      <c r="F6" s="90"/>
      <c r="G6" s="13">
        <f>K13</f>
        <v>188870</v>
      </c>
      <c r="H6" s="14"/>
      <c r="I6" s="4"/>
      <c r="J6" s="4"/>
      <c r="K6" s="4"/>
      <c r="L6" s="5"/>
    </row>
    <row r="7" spans="2:12" s="2" customFormat="1" ht="18" customHeight="1">
      <c r="B7" s="12">
        <v>2</v>
      </c>
      <c r="C7" s="102" t="s">
        <v>27</v>
      </c>
      <c r="D7" s="103"/>
      <c r="E7" s="103"/>
      <c r="F7" s="90"/>
      <c r="G7" s="13">
        <f>K38</f>
        <v>0</v>
      </c>
      <c r="H7" s="14"/>
      <c r="I7" s="4"/>
      <c r="J7" s="4"/>
      <c r="K7" s="4"/>
      <c r="L7" s="5"/>
    </row>
    <row r="8" spans="2:12" s="2" customFormat="1" ht="18" customHeight="1">
      <c r="B8" s="12">
        <v>3</v>
      </c>
      <c r="C8" s="102" t="s">
        <v>0</v>
      </c>
      <c r="D8" s="103"/>
      <c r="E8" s="103"/>
      <c r="F8" s="90"/>
      <c r="G8" s="15">
        <f>K42</f>
        <v>11332.199999999999</v>
      </c>
      <c r="H8" s="4"/>
      <c r="I8" s="4"/>
      <c r="J8" s="4"/>
      <c r="K8" s="4"/>
      <c r="L8" s="5"/>
    </row>
    <row r="9" spans="2:12" s="2" customFormat="1" ht="18" customHeight="1">
      <c r="B9" s="16"/>
      <c r="C9" s="102" t="s">
        <v>1</v>
      </c>
      <c r="D9" s="103"/>
      <c r="E9" s="103"/>
      <c r="F9" s="90"/>
      <c r="G9" s="17">
        <f>SUM(G6:G8)</f>
        <v>200202.2</v>
      </c>
      <c r="H9" s="4"/>
      <c r="I9" s="4"/>
      <c r="J9" s="4"/>
      <c r="K9" s="4"/>
      <c r="L9" s="5"/>
    </row>
    <row r="10" spans="2:12" s="2" customFormat="1" ht="18" customHeight="1">
      <c r="B10" s="18"/>
      <c r="C10" s="48"/>
      <c r="D10" s="19"/>
      <c r="E10" s="19"/>
      <c r="F10" s="19"/>
      <c r="G10" s="20"/>
      <c r="H10" s="4"/>
      <c r="I10" s="4"/>
      <c r="J10" s="4"/>
      <c r="K10" s="4"/>
      <c r="L10" s="5"/>
    </row>
    <row r="11" spans="2:12" s="2" customFormat="1" ht="69" customHeight="1">
      <c r="B11" s="69"/>
      <c r="C11" s="49"/>
      <c r="D11" s="21" t="s">
        <v>6</v>
      </c>
      <c r="E11" s="21"/>
      <c r="F11" s="21"/>
      <c r="G11" s="22"/>
      <c r="H11" s="23"/>
      <c r="I11" s="24"/>
      <c r="J11" s="24"/>
      <c r="K11" s="24"/>
      <c r="L11" s="25"/>
    </row>
    <row r="12" spans="2:12" s="2" customFormat="1" ht="36" customHeight="1">
      <c r="B12" s="26" t="s">
        <v>7</v>
      </c>
      <c r="C12" s="52"/>
      <c r="D12" s="93" t="s">
        <v>8</v>
      </c>
      <c r="E12" s="94"/>
      <c r="F12" s="88" t="s">
        <v>80</v>
      </c>
      <c r="G12" s="26" t="s">
        <v>9</v>
      </c>
      <c r="H12" s="27" t="s">
        <v>10</v>
      </c>
      <c r="I12" s="26" t="s">
        <v>11</v>
      </c>
      <c r="J12" s="26" t="s">
        <v>12</v>
      </c>
      <c r="K12" s="28" t="s">
        <v>13</v>
      </c>
      <c r="L12" s="29" t="s">
        <v>14</v>
      </c>
    </row>
    <row r="13" spans="2:12" s="2" customFormat="1" ht="15.95" customHeight="1">
      <c r="B13" s="56">
        <v>1</v>
      </c>
      <c r="C13" s="50" t="s">
        <v>37</v>
      </c>
      <c r="D13" s="50"/>
      <c r="E13" s="50"/>
      <c r="F13" s="50"/>
      <c r="G13" s="57"/>
      <c r="H13" s="58"/>
      <c r="I13" s="58"/>
      <c r="J13" s="58"/>
      <c r="K13" s="59">
        <f>SUM(K14:K37)</f>
        <v>188870</v>
      </c>
      <c r="L13" s="60"/>
    </row>
    <row r="14" spans="2:12" s="45" customFormat="1" ht="19.5" customHeight="1">
      <c r="B14" s="107" t="s">
        <v>41</v>
      </c>
      <c r="C14" s="104" t="s">
        <v>50</v>
      </c>
      <c r="D14" s="68" t="s">
        <v>44</v>
      </c>
      <c r="E14" s="67"/>
      <c r="F14" s="67" t="s">
        <v>94</v>
      </c>
      <c r="G14" s="61" t="s">
        <v>17</v>
      </c>
      <c r="H14" s="62">
        <v>1</v>
      </c>
      <c r="I14" s="62">
        <v>1</v>
      </c>
      <c r="J14" s="63">
        <v>2800</v>
      </c>
      <c r="K14" s="64">
        <f>H14*I14*J14</f>
        <v>2800</v>
      </c>
      <c r="L14" s="65">
        <v>2800</v>
      </c>
    </row>
    <row r="15" spans="2:12" s="45" customFormat="1" ht="17.25">
      <c r="B15" s="108"/>
      <c r="C15" s="104"/>
      <c r="D15" s="105" t="s">
        <v>45</v>
      </c>
      <c r="E15" s="67" t="s">
        <v>32</v>
      </c>
      <c r="F15" s="67" t="s">
        <v>91</v>
      </c>
      <c r="G15" s="35" t="s">
        <v>51</v>
      </c>
      <c r="H15" s="12">
        <v>1</v>
      </c>
      <c r="I15" s="62">
        <v>1</v>
      </c>
      <c r="J15" s="40">
        <v>3700</v>
      </c>
      <c r="K15" s="47">
        <f t="shared" ref="K15:K33" si="0">H15*I15*J15</f>
        <v>3700</v>
      </c>
      <c r="L15" s="36">
        <v>3700</v>
      </c>
    </row>
    <row r="16" spans="2:12" s="45" customFormat="1" ht="17.25">
      <c r="B16" s="108"/>
      <c r="C16" s="104"/>
      <c r="D16" s="106"/>
      <c r="E16" s="67" t="s">
        <v>29</v>
      </c>
      <c r="F16" s="67" t="s">
        <v>92</v>
      </c>
      <c r="G16" s="35" t="s">
        <v>51</v>
      </c>
      <c r="H16" s="12">
        <v>1</v>
      </c>
      <c r="I16" s="62">
        <v>1</v>
      </c>
      <c r="J16" s="40">
        <v>2000</v>
      </c>
      <c r="K16" s="47">
        <f t="shared" si="0"/>
        <v>2000</v>
      </c>
      <c r="L16" s="36">
        <v>2000</v>
      </c>
    </row>
    <row r="17" spans="2:12" s="45" customFormat="1" ht="17.25">
      <c r="B17" s="108"/>
      <c r="C17" s="104"/>
      <c r="D17" s="106"/>
      <c r="E17" s="67" t="s">
        <v>42</v>
      </c>
      <c r="F17" s="67" t="s">
        <v>93</v>
      </c>
      <c r="G17" s="35" t="s">
        <v>52</v>
      </c>
      <c r="H17" s="12">
        <v>1</v>
      </c>
      <c r="I17" s="62">
        <v>1</v>
      </c>
      <c r="J17" s="40">
        <v>1000</v>
      </c>
      <c r="K17" s="47">
        <f t="shared" si="0"/>
        <v>1000</v>
      </c>
      <c r="L17" s="36" t="s">
        <v>35</v>
      </c>
    </row>
    <row r="18" spans="2:12" s="45" customFormat="1" ht="17.25">
      <c r="B18" s="108"/>
      <c r="C18" s="104"/>
      <c r="D18" s="106"/>
      <c r="E18" s="67" t="s">
        <v>30</v>
      </c>
      <c r="F18" s="67" t="s">
        <v>93</v>
      </c>
      <c r="G18" s="35" t="s">
        <v>39</v>
      </c>
      <c r="H18" s="12">
        <v>1</v>
      </c>
      <c r="I18" s="62">
        <v>1</v>
      </c>
      <c r="J18" s="54">
        <v>400</v>
      </c>
      <c r="K18" s="47">
        <f t="shared" si="0"/>
        <v>400</v>
      </c>
      <c r="L18" s="36">
        <v>400</v>
      </c>
    </row>
    <row r="19" spans="2:12" s="45" customFormat="1" ht="17.25">
      <c r="B19" s="108"/>
      <c r="C19" s="104"/>
      <c r="D19" s="106"/>
      <c r="E19" s="67" t="s">
        <v>77</v>
      </c>
      <c r="F19" s="67" t="s">
        <v>79</v>
      </c>
      <c r="G19" s="35" t="s">
        <v>53</v>
      </c>
      <c r="H19" s="12">
        <v>2</v>
      </c>
      <c r="I19" s="62">
        <v>1</v>
      </c>
      <c r="J19" s="54">
        <v>800</v>
      </c>
      <c r="K19" s="47">
        <f t="shared" si="0"/>
        <v>1600</v>
      </c>
      <c r="L19" s="36" t="s">
        <v>35</v>
      </c>
    </row>
    <row r="20" spans="2:12" s="45" customFormat="1" ht="55.5" customHeight="1">
      <c r="B20" s="108"/>
      <c r="C20" s="104"/>
      <c r="D20" s="106"/>
      <c r="E20" s="67" t="s">
        <v>78</v>
      </c>
      <c r="F20" s="67" t="s">
        <v>81</v>
      </c>
      <c r="G20" s="35" t="s">
        <v>53</v>
      </c>
      <c r="H20" s="12">
        <v>9</v>
      </c>
      <c r="I20" s="62">
        <v>1</v>
      </c>
      <c r="J20" s="40">
        <v>4000</v>
      </c>
      <c r="K20" s="47">
        <f t="shared" si="0"/>
        <v>36000</v>
      </c>
      <c r="L20" s="36" t="s">
        <v>54</v>
      </c>
    </row>
    <row r="21" spans="2:12" s="45" customFormat="1" ht="17.25">
      <c r="B21" s="108"/>
      <c r="C21" s="104"/>
      <c r="D21" s="106"/>
      <c r="E21" s="67" t="s">
        <v>31</v>
      </c>
      <c r="F21" s="67" t="s">
        <v>96</v>
      </c>
      <c r="G21" s="35" t="s">
        <v>39</v>
      </c>
      <c r="H21" s="12">
        <v>1</v>
      </c>
      <c r="I21" s="62">
        <v>1</v>
      </c>
      <c r="J21" s="40">
        <v>2400</v>
      </c>
      <c r="K21" s="47">
        <f t="shared" si="0"/>
        <v>2400</v>
      </c>
      <c r="L21" s="36">
        <v>2400</v>
      </c>
    </row>
    <row r="22" spans="2:12" s="45" customFormat="1" ht="17.25">
      <c r="B22" s="108"/>
      <c r="C22" s="104"/>
      <c r="D22" s="105" t="s">
        <v>46</v>
      </c>
      <c r="E22" s="67" t="s">
        <v>40</v>
      </c>
      <c r="F22" s="67" t="s">
        <v>82</v>
      </c>
      <c r="G22" s="35" t="s">
        <v>55</v>
      </c>
      <c r="H22" s="12">
        <v>1</v>
      </c>
      <c r="I22" s="62">
        <v>1</v>
      </c>
      <c r="J22" s="40">
        <v>1500</v>
      </c>
      <c r="K22" s="47">
        <f t="shared" si="0"/>
        <v>1500</v>
      </c>
      <c r="L22" s="36">
        <v>1500</v>
      </c>
    </row>
    <row r="23" spans="2:12" s="45" customFormat="1" ht="17.25">
      <c r="B23" s="108"/>
      <c r="C23" s="104"/>
      <c r="D23" s="106"/>
      <c r="E23" s="67" t="s">
        <v>83</v>
      </c>
      <c r="F23" s="67" t="s">
        <v>95</v>
      </c>
      <c r="G23" s="35" t="s">
        <v>56</v>
      </c>
      <c r="H23" s="12">
        <v>1</v>
      </c>
      <c r="I23" s="62">
        <v>1</v>
      </c>
      <c r="J23" s="40">
        <v>200</v>
      </c>
      <c r="K23" s="47">
        <f t="shared" si="0"/>
        <v>200</v>
      </c>
      <c r="L23" s="36">
        <v>200</v>
      </c>
    </row>
    <row r="24" spans="2:12" s="45" customFormat="1" ht="17.25">
      <c r="B24" s="108"/>
      <c r="C24" s="104"/>
      <c r="D24" s="106"/>
      <c r="E24" s="67" t="s">
        <v>34</v>
      </c>
      <c r="F24" s="67" t="s">
        <v>85</v>
      </c>
      <c r="G24" s="35" t="s">
        <v>57</v>
      </c>
      <c r="H24" s="12">
        <v>1</v>
      </c>
      <c r="I24" s="62">
        <v>1</v>
      </c>
      <c r="J24" s="40">
        <v>500</v>
      </c>
      <c r="K24" s="47">
        <f t="shared" si="0"/>
        <v>500</v>
      </c>
      <c r="L24" s="36">
        <v>500</v>
      </c>
    </row>
    <row r="25" spans="2:12" s="45" customFormat="1" ht="34.5">
      <c r="B25" s="108"/>
      <c r="C25" s="104"/>
      <c r="D25" s="106"/>
      <c r="E25" s="67" t="s">
        <v>58</v>
      </c>
      <c r="F25" s="67" t="s">
        <v>84</v>
      </c>
      <c r="G25" s="35" t="s">
        <v>59</v>
      </c>
      <c r="H25" s="12">
        <v>1</v>
      </c>
      <c r="I25" s="62">
        <v>1</v>
      </c>
      <c r="J25" s="40">
        <v>1000</v>
      </c>
      <c r="K25" s="47">
        <f t="shared" si="0"/>
        <v>1000</v>
      </c>
      <c r="L25" s="36">
        <v>1000</v>
      </c>
    </row>
    <row r="26" spans="2:12" s="45" customFormat="1" ht="17.25">
      <c r="B26" s="108"/>
      <c r="C26" s="104"/>
      <c r="D26" s="106"/>
      <c r="E26" s="67" t="s">
        <v>60</v>
      </c>
      <c r="F26" s="67" t="s">
        <v>86</v>
      </c>
      <c r="G26" s="35" t="s">
        <v>57</v>
      </c>
      <c r="H26" s="12">
        <v>8</v>
      </c>
      <c r="I26" s="62">
        <v>1</v>
      </c>
      <c r="J26" s="40">
        <v>350</v>
      </c>
      <c r="K26" s="47">
        <f t="shared" si="0"/>
        <v>2800</v>
      </c>
      <c r="L26" s="36">
        <v>350</v>
      </c>
    </row>
    <row r="27" spans="2:12" s="45" customFormat="1" ht="17.25">
      <c r="B27" s="108"/>
      <c r="C27" s="104"/>
      <c r="D27" s="106"/>
      <c r="E27" s="67" t="s">
        <v>87</v>
      </c>
      <c r="F27" s="67" t="s">
        <v>88</v>
      </c>
      <c r="G27" s="35" t="s">
        <v>61</v>
      </c>
      <c r="H27" s="12">
        <v>4</v>
      </c>
      <c r="I27" s="62">
        <v>1</v>
      </c>
      <c r="J27" s="40">
        <v>1500</v>
      </c>
      <c r="K27" s="47">
        <f t="shared" si="0"/>
        <v>6000</v>
      </c>
      <c r="L27" s="36" t="s">
        <v>62</v>
      </c>
    </row>
    <row r="28" spans="2:12" s="45" customFormat="1" ht="17.25">
      <c r="B28" s="108"/>
      <c r="C28" s="104"/>
      <c r="D28" s="106"/>
      <c r="E28" s="70" t="s">
        <v>89</v>
      </c>
      <c r="F28" s="67" t="s">
        <v>90</v>
      </c>
      <c r="G28" s="71" t="s">
        <v>33</v>
      </c>
      <c r="H28" s="72">
        <v>2</v>
      </c>
      <c r="I28" s="73">
        <v>2</v>
      </c>
      <c r="J28" s="74">
        <v>680</v>
      </c>
      <c r="K28" s="75">
        <f t="shared" si="0"/>
        <v>2720</v>
      </c>
      <c r="L28" s="76">
        <v>680</v>
      </c>
    </row>
    <row r="29" spans="2:12" s="45" customFormat="1" ht="34.5" customHeight="1">
      <c r="B29" s="108"/>
      <c r="C29" s="104"/>
      <c r="D29" s="112"/>
      <c r="E29" s="67" t="s">
        <v>70</v>
      </c>
      <c r="F29" s="67" t="s">
        <v>72</v>
      </c>
      <c r="G29" s="84" t="s">
        <v>63</v>
      </c>
      <c r="H29" s="78">
        <v>1</v>
      </c>
      <c r="I29" s="78">
        <v>1</v>
      </c>
      <c r="J29" s="79">
        <v>16000</v>
      </c>
      <c r="K29" s="75">
        <f t="shared" si="0"/>
        <v>16000</v>
      </c>
      <c r="L29" s="81" t="s">
        <v>64</v>
      </c>
    </row>
    <row r="30" spans="2:12" s="45" customFormat="1" ht="17.25">
      <c r="B30" s="98" t="s">
        <v>49</v>
      </c>
      <c r="C30" s="125" t="s">
        <v>74</v>
      </c>
      <c r="D30" s="109" t="s">
        <v>23</v>
      </c>
      <c r="E30" s="77" t="s">
        <v>75</v>
      </c>
      <c r="F30" s="127" t="s">
        <v>76</v>
      </c>
      <c r="G30" s="61" t="s">
        <v>65</v>
      </c>
      <c r="H30" s="62">
        <v>5</v>
      </c>
      <c r="I30" s="62">
        <v>1</v>
      </c>
      <c r="J30" s="82">
        <v>4700</v>
      </c>
      <c r="K30" s="80">
        <f t="shared" si="0"/>
        <v>23500</v>
      </c>
      <c r="L30" s="83">
        <v>1000</v>
      </c>
    </row>
    <row r="31" spans="2:12" s="45" customFormat="1" ht="17.25">
      <c r="B31" s="98"/>
      <c r="C31" s="125"/>
      <c r="D31" s="110"/>
      <c r="E31" s="46" t="s">
        <v>48</v>
      </c>
      <c r="F31" s="128"/>
      <c r="G31" s="35" t="s">
        <v>19</v>
      </c>
      <c r="H31" s="12">
        <v>5</v>
      </c>
      <c r="I31" s="62">
        <v>1</v>
      </c>
      <c r="J31" s="40">
        <v>800</v>
      </c>
      <c r="K31" s="47">
        <f t="shared" si="0"/>
        <v>4000</v>
      </c>
      <c r="L31" s="36">
        <v>800</v>
      </c>
    </row>
    <row r="32" spans="2:12" s="45" customFormat="1" ht="18" customHeight="1">
      <c r="B32" s="98"/>
      <c r="C32" s="125"/>
      <c r="D32" s="110"/>
      <c r="E32" s="46" t="s">
        <v>21</v>
      </c>
      <c r="F32" s="128"/>
      <c r="G32" s="35" t="s">
        <v>19</v>
      </c>
      <c r="H32" s="12">
        <v>5</v>
      </c>
      <c r="I32" s="62">
        <v>1</v>
      </c>
      <c r="J32" s="40">
        <v>1000</v>
      </c>
      <c r="K32" s="64">
        <f t="shared" si="0"/>
        <v>5000</v>
      </c>
      <c r="L32" s="36">
        <v>1000</v>
      </c>
    </row>
    <row r="33" spans="2:12" s="45" customFormat="1" ht="18" customHeight="1">
      <c r="B33" s="98"/>
      <c r="C33" s="125"/>
      <c r="D33" s="111"/>
      <c r="E33" s="46" t="s">
        <v>18</v>
      </c>
      <c r="F33" s="129"/>
      <c r="G33" s="35" t="s">
        <v>19</v>
      </c>
      <c r="H33" s="12">
        <v>5</v>
      </c>
      <c r="I33" s="62">
        <v>1</v>
      </c>
      <c r="J33" s="40">
        <v>1050</v>
      </c>
      <c r="K33" s="47">
        <f t="shared" si="0"/>
        <v>5250</v>
      </c>
      <c r="L33" s="36">
        <v>1050</v>
      </c>
    </row>
    <row r="34" spans="2:12" s="45" customFormat="1" ht="18" customHeight="1">
      <c r="B34" s="98"/>
      <c r="C34" s="125"/>
      <c r="D34" s="109" t="s">
        <v>69</v>
      </c>
      <c r="E34" s="46" t="s">
        <v>24</v>
      </c>
      <c r="F34" s="67"/>
      <c r="G34" s="35" t="s">
        <v>66</v>
      </c>
      <c r="H34" s="12">
        <v>5</v>
      </c>
      <c r="I34" s="62">
        <v>1</v>
      </c>
      <c r="J34" s="40">
        <v>2500</v>
      </c>
      <c r="K34" s="47">
        <f>H34*I34*J34</f>
        <v>12500</v>
      </c>
      <c r="L34" s="36">
        <v>2500</v>
      </c>
    </row>
    <row r="35" spans="2:12" s="45" customFormat="1" ht="18" customHeight="1">
      <c r="B35" s="98"/>
      <c r="C35" s="125"/>
      <c r="D35" s="110"/>
      <c r="E35" s="46" t="s">
        <v>25</v>
      </c>
      <c r="F35" s="67"/>
      <c r="G35" s="35" t="s">
        <v>22</v>
      </c>
      <c r="H35" s="12">
        <v>60</v>
      </c>
      <c r="I35" s="62">
        <v>1</v>
      </c>
      <c r="J35" s="40">
        <v>580</v>
      </c>
      <c r="K35" s="47">
        <f t="shared" ref="K35:K37" si="1">H35*I35*J35</f>
        <v>34800</v>
      </c>
      <c r="L35" s="36">
        <v>580</v>
      </c>
    </row>
    <row r="36" spans="2:12" s="45" customFormat="1" ht="18" customHeight="1">
      <c r="B36" s="98"/>
      <c r="C36" s="125"/>
      <c r="D36" s="111"/>
      <c r="E36" s="46" t="s">
        <v>47</v>
      </c>
      <c r="F36" s="67" t="s">
        <v>73</v>
      </c>
      <c r="G36" s="35" t="s">
        <v>67</v>
      </c>
      <c r="H36" s="12">
        <v>12</v>
      </c>
      <c r="I36" s="62">
        <v>1</v>
      </c>
      <c r="J36" s="40">
        <v>600</v>
      </c>
      <c r="K36" s="47">
        <f t="shared" si="1"/>
        <v>7200</v>
      </c>
      <c r="L36" s="36">
        <v>600</v>
      </c>
    </row>
    <row r="37" spans="2:12" s="45" customFormat="1" ht="18" customHeight="1">
      <c r="B37" s="99"/>
      <c r="C37" s="126"/>
      <c r="D37" s="46" t="s">
        <v>43</v>
      </c>
      <c r="E37" s="46" t="s">
        <v>98</v>
      </c>
      <c r="F37" s="67" t="s">
        <v>97</v>
      </c>
      <c r="G37" s="35" t="s">
        <v>68</v>
      </c>
      <c r="H37" s="12">
        <v>8</v>
      </c>
      <c r="I37" s="62">
        <v>1</v>
      </c>
      <c r="J37" s="40">
        <v>2000</v>
      </c>
      <c r="K37" s="47">
        <f t="shared" si="1"/>
        <v>16000</v>
      </c>
      <c r="L37" s="36">
        <v>2000</v>
      </c>
    </row>
    <row r="38" spans="2:12" s="2" customFormat="1" ht="18" customHeight="1">
      <c r="B38" s="30">
        <v>2</v>
      </c>
      <c r="C38" s="51"/>
      <c r="D38" s="31" t="s">
        <v>35</v>
      </c>
      <c r="E38" s="50"/>
      <c r="F38" s="50"/>
      <c r="G38" s="32"/>
      <c r="H38" s="33"/>
      <c r="I38" s="33"/>
      <c r="J38" s="33"/>
      <c r="K38" s="34">
        <f>SUM(K39)</f>
        <v>0</v>
      </c>
      <c r="L38" s="39"/>
    </row>
    <row r="39" spans="2:12" s="45" customFormat="1" ht="18" customHeight="1">
      <c r="B39" s="35" t="s">
        <v>36</v>
      </c>
      <c r="C39" s="36"/>
      <c r="D39" s="46"/>
      <c r="E39" s="46"/>
      <c r="F39" s="67"/>
      <c r="G39" s="55"/>
      <c r="H39" s="12"/>
      <c r="I39" s="12"/>
      <c r="J39" s="40"/>
      <c r="K39" s="47"/>
      <c r="L39" s="36"/>
    </row>
    <row r="40" spans="2:12" s="45" customFormat="1" ht="18" customHeight="1">
      <c r="B40" s="122" t="s">
        <v>20</v>
      </c>
      <c r="C40" s="123"/>
      <c r="D40" s="123"/>
      <c r="E40" s="123"/>
      <c r="F40" s="123"/>
      <c r="G40" s="123"/>
      <c r="H40" s="123"/>
      <c r="I40" s="123"/>
      <c r="J40" s="124"/>
      <c r="K40" s="36">
        <f>K13+K38</f>
        <v>188870</v>
      </c>
      <c r="L40" s="38"/>
    </row>
    <row r="41" spans="2:12" s="2" customFormat="1" ht="18" customHeight="1">
      <c r="B41" s="30">
        <v>3</v>
      </c>
      <c r="C41" s="53"/>
      <c r="D41" s="31" t="s">
        <v>28</v>
      </c>
      <c r="E41" s="31"/>
      <c r="F41" s="31"/>
      <c r="G41" s="66">
        <v>0.06</v>
      </c>
      <c r="H41" s="33"/>
      <c r="I41" s="33"/>
      <c r="J41" s="33"/>
      <c r="K41" s="41"/>
      <c r="L41" s="42"/>
    </row>
    <row r="42" spans="2:12" s="2" customFormat="1" ht="18" customHeight="1">
      <c r="B42" s="119" t="s">
        <v>15</v>
      </c>
      <c r="C42" s="120"/>
      <c r="D42" s="120"/>
      <c r="E42" s="120"/>
      <c r="F42" s="120"/>
      <c r="G42" s="120"/>
      <c r="H42" s="120"/>
      <c r="I42" s="120"/>
      <c r="J42" s="121"/>
      <c r="K42" s="37">
        <f>K40*G41</f>
        <v>11332.199999999999</v>
      </c>
      <c r="L42" s="38"/>
    </row>
    <row r="43" spans="2:12" s="2" customFormat="1" ht="18" customHeight="1">
      <c r="B43" s="116"/>
      <c r="C43" s="117"/>
      <c r="D43" s="117"/>
      <c r="E43" s="117"/>
      <c r="F43" s="117"/>
      <c r="G43" s="117"/>
      <c r="H43" s="117"/>
      <c r="I43" s="117"/>
      <c r="J43" s="117"/>
      <c r="K43" s="118"/>
      <c r="L43" s="43"/>
    </row>
    <row r="44" spans="2:12" s="2" customFormat="1" ht="18" customHeight="1">
      <c r="B44" s="113" t="s">
        <v>16</v>
      </c>
      <c r="C44" s="114"/>
      <c r="D44" s="114"/>
      <c r="E44" s="114"/>
      <c r="F44" s="114"/>
      <c r="G44" s="114"/>
      <c r="H44" s="114"/>
      <c r="I44" s="114"/>
      <c r="J44" s="115"/>
      <c r="K44" s="44">
        <f>K40+K42</f>
        <v>200202.2</v>
      </c>
      <c r="L44" s="44"/>
    </row>
    <row r="45" spans="2:12" ht="20.25" customHeight="1">
      <c r="J45" s="91" t="s">
        <v>71</v>
      </c>
      <c r="K45" s="87">
        <v>192782</v>
      </c>
    </row>
  </sheetData>
  <mergeCells count="20">
    <mergeCell ref="B44:J44"/>
    <mergeCell ref="B43:K43"/>
    <mergeCell ref="B42:J42"/>
    <mergeCell ref="B40:J40"/>
    <mergeCell ref="C30:C37"/>
    <mergeCell ref="F30:F33"/>
    <mergeCell ref="D12:E12"/>
    <mergeCell ref="B3:G3"/>
    <mergeCell ref="B30:B37"/>
    <mergeCell ref="C5:D5"/>
    <mergeCell ref="C6:E6"/>
    <mergeCell ref="C7:E7"/>
    <mergeCell ref="C8:E8"/>
    <mergeCell ref="C9:E9"/>
    <mergeCell ref="C14:C29"/>
    <mergeCell ref="D15:D21"/>
    <mergeCell ref="B14:B29"/>
    <mergeCell ref="D34:D36"/>
    <mergeCell ref="D30:D33"/>
    <mergeCell ref="D22:D29"/>
  </mergeCells>
  <phoneticPr fontId="13" type="noConversion"/>
  <conditionalFormatting sqref="K44:L44 C44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2020-11-16T02:16:03Z</dcterms:modified>
</cp:coreProperties>
</file>