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sy.dai\Desktop\2020赛诺菲罕见病微信圈推文撰写200316\财务\结算\第三期\"/>
    </mc:Choice>
  </mc:AlternateContent>
  <bookViews>
    <workbookView xWindow="0" yWindow="0" windowWidth="24000" windowHeight="9750" activeTab="1"/>
  </bookViews>
  <sheets>
    <sheet name="报价单 " sheetId="6" r:id="rId1"/>
    <sheet name="二期结算单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6" l="1"/>
  <c r="J29" i="6" s="1"/>
  <c r="E8" i="6" s="1"/>
  <c r="J27" i="6"/>
  <c r="J24" i="6"/>
  <c r="J23" i="6"/>
  <c r="J25" i="6" s="1"/>
  <c r="E7" i="6" s="1"/>
  <c r="J20" i="6"/>
  <c r="J19" i="6"/>
  <c r="J21" i="6" s="1"/>
  <c r="E6" i="6" s="1"/>
  <c r="J17" i="6"/>
  <c r="J16" i="6"/>
  <c r="J15" i="6"/>
  <c r="J14" i="6"/>
  <c r="C9" i="6"/>
  <c r="C8" i="6"/>
  <c r="C7" i="6"/>
  <c r="C6" i="6"/>
  <c r="C5" i="6"/>
  <c r="J31" i="6" l="1"/>
  <c r="E9" i="6" s="1"/>
  <c r="E5" i="6"/>
  <c r="J32" i="6" l="1"/>
  <c r="E10" i="6" s="1"/>
  <c r="C8" i="5" l="1"/>
  <c r="J28" i="5"/>
  <c r="J27" i="5"/>
  <c r="J29" i="5" l="1"/>
  <c r="E8" i="5" s="1"/>
  <c r="J16" i="5"/>
  <c r="J15" i="5"/>
  <c r="J24" i="5" l="1"/>
  <c r="J20" i="5"/>
  <c r="J23" i="5" l="1"/>
  <c r="J25" i="5" s="1"/>
  <c r="E7" i="5" s="1"/>
  <c r="J19" i="5"/>
  <c r="J21" i="5" s="1"/>
  <c r="J14" i="5"/>
  <c r="J17" i="5" s="1"/>
  <c r="J31" i="5" l="1"/>
  <c r="C9" i="5"/>
  <c r="C7" i="5"/>
  <c r="C6" i="5"/>
  <c r="C5" i="5"/>
  <c r="J32" i="5" l="1"/>
  <c r="E10" i="5" s="1"/>
  <c r="E9" i="5"/>
  <c r="E6" i="5"/>
  <c r="E5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<sst xmlns="http://schemas.openxmlformats.org/spreadsheetml/2006/main" count="146" uniqueCount="102">
  <si>
    <t>税 Tax</t>
  </si>
  <si>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</si>
  <si>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</si>
  <si>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</si>
  <si>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</si>
  <si>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</si>
  <si>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</si>
  <si>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</si>
  <si>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Time of usage</t>
  </si>
  <si>
    <t>Total</t>
  </si>
  <si>
    <t>SA Rate Card Price</t>
  </si>
  <si>
    <t>Quotation Summary 报价总表</t>
    <phoneticPr fontId="4" type="noConversion"/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</si>
  <si>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</si>
  <si>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</si>
  <si>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</si>
  <si>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</si>
  <si>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</si>
  <si>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</si>
  <si>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</si>
  <si>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</si>
  <si>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</si>
  <si>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2-1</t>
    <phoneticPr fontId="4" type="noConversion"/>
  </si>
  <si>
    <t>Medical Director</t>
    <phoneticPr fontId="1" type="noConversion"/>
  </si>
  <si>
    <t>1-1</t>
    <phoneticPr fontId="1" type="noConversion"/>
  </si>
  <si>
    <t>医学支持</t>
    <phoneticPr fontId="1" type="noConversion"/>
  </si>
  <si>
    <t>医学服务支持</t>
    <phoneticPr fontId="1" type="noConversion"/>
  </si>
  <si>
    <t>时</t>
    <phoneticPr fontId="1" type="noConversion"/>
  </si>
  <si>
    <t>题库</t>
    <phoneticPr fontId="1" type="noConversion"/>
  </si>
  <si>
    <t>推文撰写</t>
    <phoneticPr fontId="1" type="noConversion"/>
  </si>
  <si>
    <t>微信推文撰写</t>
    <phoneticPr fontId="1" type="noConversion"/>
  </si>
  <si>
    <t>戈谢病主题文章撰写，含文献查找及内容撰写</t>
    <phoneticPr fontId="1" type="noConversion"/>
  </si>
  <si>
    <t>篇</t>
    <phoneticPr fontId="1" type="noConversion"/>
  </si>
  <si>
    <t>3-1</t>
    <phoneticPr fontId="1" type="noConversion"/>
  </si>
  <si>
    <t>Medical Editor</t>
    <phoneticPr fontId="1" type="noConversion"/>
  </si>
  <si>
    <t>含题目查找、文献查找、解析撰写；预计2题/时,3题/周，72题/半年</t>
    <phoneticPr fontId="1" type="noConversion"/>
  </si>
  <si>
    <t>2-2</t>
    <phoneticPr fontId="1" type="noConversion"/>
  </si>
  <si>
    <t>题库建立-戈谢病</t>
    <phoneticPr fontId="1" type="noConversion"/>
  </si>
  <si>
    <t>题库建立-庞贝病</t>
    <phoneticPr fontId="1" type="noConversion"/>
  </si>
  <si>
    <t>3-2</t>
    <phoneticPr fontId="1" type="noConversion"/>
  </si>
  <si>
    <t>庞贝病主题文章撰写，含文献查找及内容撰写</t>
    <phoneticPr fontId="1" type="noConversion"/>
  </si>
  <si>
    <t>4-1</t>
    <phoneticPr fontId="1" type="noConversion"/>
  </si>
  <si>
    <t>Medical Director</t>
    <phoneticPr fontId="1" type="noConversion"/>
  </si>
  <si>
    <t>指南原文查找-戈谢病</t>
    <phoneticPr fontId="1" type="noConversion"/>
  </si>
  <si>
    <t>指南原文查找-庞贝病</t>
    <phoneticPr fontId="1" type="noConversion"/>
  </si>
  <si>
    <t>1-2</t>
    <phoneticPr fontId="1" type="noConversion"/>
  </si>
  <si>
    <t>1-3</t>
    <phoneticPr fontId="1" type="noConversion"/>
  </si>
  <si>
    <t>每月四篇，共24篇(不含指南购买费用)</t>
    <phoneticPr fontId="1" type="noConversion"/>
  </si>
  <si>
    <t>创意设计</t>
    <phoneticPr fontId="1" type="noConversion"/>
  </si>
  <si>
    <t>海报设计</t>
    <phoneticPr fontId="1" type="noConversion"/>
  </si>
  <si>
    <t>张</t>
    <phoneticPr fontId="1" type="noConversion"/>
  </si>
  <si>
    <t>每月一张海报，共6张</t>
    <phoneticPr fontId="1" type="noConversion"/>
  </si>
  <si>
    <t>4-2</t>
    <phoneticPr fontId="1" type="noConversion"/>
  </si>
  <si>
    <t>微信推送图文</t>
    <phoneticPr fontId="1" type="noConversion"/>
  </si>
  <si>
    <t>包括内容撰写，含排版，设计及完稿，一图读懂</t>
    <phoneticPr fontId="1" type="noConversion"/>
  </si>
  <si>
    <t>篇</t>
    <phoneticPr fontId="1" type="noConversion"/>
  </si>
  <si>
    <t>Assistant Medical Writer</t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</si>
  <si>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</si>
  <si>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</si>
  <si>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</si>
  <si>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</si>
  <si>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</si>
  <si>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医学支持</t>
    <phoneticPr fontId="1" type="noConversion"/>
  </si>
  <si>
    <t>1-1</t>
    <phoneticPr fontId="1" type="noConversion"/>
  </si>
  <si>
    <t>医学服务支持</t>
    <phoneticPr fontId="1" type="noConversion"/>
  </si>
  <si>
    <t>时</t>
    <phoneticPr fontId="1" type="noConversion"/>
  </si>
  <si>
    <t>Medical Director</t>
    <phoneticPr fontId="1" type="noConversion"/>
  </si>
  <si>
    <t>1-2</t>
    <phoneticPr fontId="1" type="noConversion"/>
  </si>
  <si>
    <t>指南原文查找-戈谢病</t>
    <phoneticPr fontId="1" type="noConversion"/>
  </si>
  <si>
    <t>每月四篇，共24篇(不含指南购买费用)</t>
    <phoneticPr fontId="1" type="noConversion"/>
  </si>
  <si>
    <t>时</t>
    <phoneticPr fontId="1" type="noConversion"/>
  </si>
  <si>
    <t>1-3</t>
    <phoneticPr fontId="1" type="noConversion"/>
  </si>
  <si>
    <t>指南原文查找-庞贝病</t>
    <phoneticPr fontId="1" type="noConversion"/>
  </si>
  <si>
    <t>题库</t>
    <phoneticPr fontId="1" type="noConversion"/>
  </si>
  <si>
    <t>2-1</t>
    <phoneticPr fontId="4" type="noConversion"/>
  </si>
  <si>
    <t>题库建立-戈谢病</t>
    <phoneticPr fontId="1" type="noConversion"/>
  </si>
  <si>
    <t>含题目查找、文献查找、解析撰写；预计2题/时,3题/周，72题/半年</t>
    <phoneticPr fontId="1" type="noConversion"/>
  </si>
  <si>
    <t>时</t>
    <phoneticPr fontId="1" type="noConversion"/>
  </si>
  <si>
    <t>Medical Editor</t>
    <phoneticPr fontId="1" type="noConversion"/>
  </si>
  <si>
    <t>2-2</t>
    <phoneticPr fontId="1" type="noConversion"/>
  </si>
  <si>
    <t>题库建立-庞贝病</t>
    <phoneticPr fontId="1" type="noConversion"/>
  </si>
  <si>
    <t>Medical Editor</t>
    <phoneticPr fontId="1" type="noConversion"/>
  </si>
  <si>
    <t>推文撰写</t>
    <phoneticPr fontId="1" type="noConversion"/>
  </si>
  <si>
    <t>3-1</t>
    <phoneticPr fontId="1" type="noConversion"/>
  </si>
  <si>
    <t>微信推文撰写</t>
    <phoneticPr fontId="1" type="noConversion"/>
  </si>
  <si>
    <t>戈谢病主题文章撰写，含文献查找及内容撰写</t>
    <phoneticPr fontId="1" type="noConversion"/>
  </si>
  <si>
    <t>篇</t>
    <phoneticPr fontId="1" type="noConversion"/>
  </si>
  <si>
    <t>Medical Director</t>
    <phoneticPr fontId="1" type="noConversion"/>
  </si>
  <si>
    <t>3-2</t>
    <phoneticPr fontId="1" type="noConversion"/>
  </si>
  <si>
    <t>微信推文撰写</t>
    <phoneticPr fontId="1" type="noConversion"/>
  </si>
  <si>
    <t>庞贝病主题文章撰写，含文献查找及内容撰写</t>
    <phoneticPr fontId="1" type="noConversion"/>
  </si>
  <si>
    <t>Medical Director</t>
    <phoneticPr fontId="1" type="noConversion"/>
  </si>
  <si>
    <t>创意设计</t>
    <phoneticPr fontId="1" type="noConversion"/>
  </si>
  <si>
    <t>张</t>
    <phoneticPr fontId="1" type="noConversion"/>
  </si>
  <si>
    <t>4-2</t>
    <phoneticPr fontId="1" type="noConversion"/>
  </si>
  <si>
    <t>微信推送图文</t>
    <phoneticPr fontId="1" type="noConversion"/>
  </si>
  <si>
    <t>包括内容撰写，含排版，设计及完稿，一图读懂</t>
    <phoneticPr fontId="1" type="noConversion"/>
  </si>
  <si>
    <t>Total</t>
    <phoneticPr fontId="1" type="noConversion"/>
  </si>
  <si>
    <t>Total Amount</t>
    <phoneticPr fontId="1" type="noConversion"/>
  </si>
  <si>
    <t>项目前期医学准备工作（文献/资料收集、框架逻辑梳理，排期主题确立等）戈谢病及庞贝病领域</t>
    <phoneticPr fontId="46" type="noConversion"/>
  </si>
  <si>
    <t>Quotation Summary 二期结算单</t>
    <phoneticPr fontId="4" type="noConversion"/>
  </si>
  <si>
    <t>结算</t>
    <phoneticPr fontId="1" type="noConversion"/>
  </si>
  <si>
    <t>结算明细表 Quotation Breakdown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</si>
</sst>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7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  <font>
      <sz val="11"/>
      <name val="微软雅黑"/>
      <family val="2"/>
      <charset val="134"/>
    </font>
    <font>
      <b/>
      <u/>
      <sz val="12"/>
      <name val="微软雅黑"/>
      <family val="2"/>
      <charset val="134"/>
    </font>
    <font>
      <sz val="9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</cellStyleXfs>
  <cellXfs count="112">
    <xf numFmtId="0" fontId="0" fillId="0" borderId="0" xfId="0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 applyAlignment="1">
      <alignment horizontal="right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6" fillId="27" borderId="12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left"/>
    </xf>
    <xf numFmtId="177" fontId="30" fillId="27" borderId="0" xfId="0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177" fontId="32" fillId="30" borderId="1" xfId="0" applyNumberFormat="1" applyFont="1" applyFill="1" applyBorder="1" applyAlignment="1">
      <alignment horizontal="right" vertical="center" wrapText="1"/>
    </xf>
    <xf numFmtId="49" fontId="31" fillId="0" borderId="1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179" fontId="39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178" fontId="36" fillId="27" borderId="13" xfId="0" applyNumberFormat="1" applyFont="1" applyFill="1" applyBorder="1" applyAlignment="1"/>
    <xf numFmtId="37" fontId="39" fillId="0" borderId="1" xfId="62" applyNumberFormat="1" applyFont="1" applyFill="1" applyBorder="1" applyAlignment="1">
      <alignment horizontal="right" vertical="center"/>
    </xf>
    <xf numFmtId="0" fontId="36" fillId="27" borderId="1" xfId="0" applyFont="1" applyFill="1" applyBorder="1" applyAlignment="1">
      <alignment horizontal="center" vertical="center"/>
    </xf>
    <xf numFmtId="0" fontId="36" fillId="27" borderId="1" xfId="0" applyFont="1" applyFill="1" applyBorder="1" applyAlignment="1">
      <alignment horizontal="left"/>
    </xf>
    <xf numFmtId="177" fontId="30" fillId="27" borderId="1" xfId="0" applyNumberFormat="1" applyFont="1" applyFill="1" applyBorder="1" applyAlignment="1">
      <alignment horizontal="right" vertical="center"/>
    </xf>
    <xf numFmtId="178" fontId="36" fillId="27" borderId="1" xfId="0" applyNumberFormat="1" applyFont="1" applyFill="1" applyBorder="1" applyAlignment="1"/>
    <xf numFmtId="0" fontId="40" fillId="28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 applyProtection="1">
      <alignment horizontal="center" vertical="center"/>
    </xf>
    <xf numFmtId="179" fontId="39" fillId="0" borderId="1" xfId="0" applyNumberFormat="1" applyFont="1" applyBorder="1" applyAlignment="1"/>
    <xf numFmtId="49" fontId="39" fillId="0" borderId="1" xfId="34" applyNumberFormat="1" applyFont="1" applyFill="1" applyBorder="1" applyAlignment="1">
      <alignment horizontal="center" vertical="center"/>
    </xf>
    <xf numFmtId="43" fontId="39" fillId="28" borderId="1" xfId="64" applyFont="1" applyFill="1" applyBorder="1" applyAlignment="1">
      <alignment vertical="center" wrapText="1"/>
    </xf>
    <xf numFmtId="0" fontId="41" fillId="27" borderId="1" xfId="34" applyFont="1" applyFill="1" applyBorder="1" applyAlignment="1">
      <alignment horizontal="center" vertical="center"/>
    </xf>
    <xf numFmtId="0" fontId="41" fillId="27" borderId="1" xfId="34" applyFont="1" applyFill="1" applyBorder="1" applyAlignment="1">
      <alignment horizontal="left"/>
    </xf>
    <xf numFmtId="177" fontId="39" fillId="27" borderId="1" xfId="34" applyNumberFormat="1" applyFont="1" applyFill="1" applyBorder="1" applyAlignment="1">
      <alignment horizontal="right" vertical="center"/>
    </xf>
    <xf numFmtId="178" fontId="41" fillId="27" borderId="1" xfId="34" applyNumberFormat="1" applyFont="1" applyFill="1" applyBorder="1" applyAlignment="1"/>
    <xf numFmtId="43" fontId="39" fillId="28" borderId="1" xfId="64" applyFont="1" applyFill="1" applyBorder="1" applyAlignment="1">
      <alignment horizontal="righ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177" fontId="39" fillId="27" borderId="0" xfId="0" applyNumberFormat="1" applyFont="1" applyFill="1" applyBorder="1" applyAlignment="1">
      <alignment horizontal="right" vertical="center"/>
    </xf>
    <xf numFmtId="10" fontId="41" fillId="27" borderId="13" xfId="63" applyNumberFormat="1" applyFont="1" applyFill="1" applyBorder="1" applyAlignment="1"/>
    <xf numFmtId="180" fontId="43" fillId="0" borderId="15" xfId="0" applyNumberFormat="1" applyFont="1" applyFill="1" applyBorder="1" applyAlignment="1">
      <alignment horizontal="right"/>
    </xf>
    <xf numFmtId="177" fontId="30" fillId="27" borderId="0" xfId="0" applyNumberFormat="1" applyFont="1" applyFill="1" applyBorder="1" applyAlignment="1">
      <alignment horizontal="center" vertical="center"/>
    </xf>
    <xf numFmtId="177" fontId="30" fillId="27" borderId="1" xfId="0" applyNumberFormat="1" applyFont="1" applyFill="1" applyBorder="1" applyAlignment="1">
      <alignment horizontal="center" vertical="center"/>
    </xf>
    <xf numFmtId="177" fontId="39" fillId="27" borderId="1" xfId="34" applyNumberFormat="1" applyFont="1" applyFill="1" applyBorder="1" applyAlignment="1">
      <alignment horizontal="center" vertical="center"/>
    </xf>
    <xf numFmtId="0" fontId="39" fillId="0" borderId="1" xfId="34" applyFont="1" applyFill="1" applyBorder="1" applyAlignment="1">
      <alignment horizontal="center" vertical="center"/>
    </xf>
    <xf numFmtId="177" fontId="39" fillId="27" borderId="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27" borderId="0" xfId="0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horizontal="center" vertical="center"/>
    </xf>
    <xf numFmtId="0" fontId="39" fillId="27" borderId="1" xfId="34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177" fontId="32" fillId="26" borderId="11" xfId="0" applyNumberFormat="1" applyFont="1" applyFill="1" applyBorder="1" applyAlignment="1">
      <alignment horizontal="right" vertical="center" wrapText="1"/>
    </xf>
    <xf numFmtId="0" fontId="32" fillId="25" borderId="1" xfId="0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0" fontId="30" fillId="0" borderId="0" xfId="0" applyFont="1"/>
    <xf numFmtId="0" fontId="31" fillId="0" borderId="1" xfId="0" applyFont="1" applyFill="1" applyBorder="1" applyAlignment="1">
      <alignment horizontal="left" vertical="center"/>
    </xf>
    <xf numFmtId="181" fontId="41" fillId="27" borderId="0" xfId="0" applyNumberFormat="1" applyFont="1" applyFill="1" applyBorder="1" applyAlignment="1">
      <alignment horizontal="left"/>
    </xf>
    <xf numFmtId="0" fontId="30" fillId="0" borderId="0" xfId="0" applyFont="1" applyAlignment="1">
      <alignment horizontal="left" vertical="center"/>
    </xf>
    <xf numFmtId="179" fontId="44" fillId="0" borderId="1" xfId="0" applyNumberFormat="1" applyFont="1" applyBorder="1" applyAlignment="1"/>
    <xf numFmtId="0" fontId="39" fillId="28" borderId="1" xfId="65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80" fontId="45" fillId="0" borderId="15" xfId="0" applyNumberFormat="1" applyFont="1" applyFill="1" applyBorder="1" applyAlignment="1"/>
    <xf numFmtId="179" fontId="39" fillId="0" borderId="1" xfId="0" applyNumberFormat="1" applyFont="1" applyBorder="1" applyAlignment="1">
      <alignment horizontal="right"/>
    </xf>
    <xf numFmtId="178" fontId="36" fillId="27" borderId="13" xfId="0" applyNumberFormat="1" applyFont="1" applyFill="1" applyBorder="1" applyAlignment="1">
      <alignment horizontal="right"/>
    </xf>
    <xf numFmtId="178" fontId="41" fillId="27" borderId="1" xfId="34" applyNumberFormat="1" applyFont="1" applyFill="1" applyBorder="1" applyAlignment="1">
      <alignment horizontal="right"/>
    </xf>
    <xf numFmtId="10" fontId="41" fillId="27" borderId="13" xfId="63" applyNumberFormat="1" applyFont="1" applyFill="1" applyBorder="1" applyAlignment="1">
      <alignment horizontal="right"/>
    </xf>
    <xf numFmtId="49" fontId="31" fillId="0" borderId="16" xfId="0" applyNumberFormat="1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2" fillId="25" borderId="16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wrapText="1"/>
    </xf>
    <xf numFmtId="177" fontId="32" fillId="26" borderId="16" xfId="0" applyNumberFormat="1" applyFont="1" applyFill="1" applyBorder="1" applyAlignment="1">
      <alignment horizontal="right"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right"/>
    </xf>
    <xf numFmtId="0" fontId="39" fillId="0" borderId="16" xfId="0" applyFont="1" applyBorder="1" applyAlignment="1">
      <alignment horizontal="right"/>
    </xf>
    <xf numFmtId="0" fontId="39" fillId="0" borderId="17" xfId="0" applyFont="1" applyBorder="1" applyAlignment="1">
      <alignment horizontal="right"/>
    </xf>
    <xf numFmtId="0" fontId="39" fillId="0" borderId="15" xfId="0" applyFont="1" applyBorder="1" applyAlignment="1">
      <alignment horizontal="right"/>
    </xf>
    <xf numFmtId="0" fontId="42" fillId="29" borderId="1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176" fontId="30" fillId="0" borderId="16" xfId="62" applyFont="1" applyBorder="1" applyAlignment="1">
      <alignment horizontal="center"/>
    </xf>
    <xf numFmtId="176" fontId="30" fillId="0" borderId="15" xfId="62" applyFont="1" applyBorder="1" applyAlignment="1">
      <alignment horizontal="center"/>
    </xf>
    <xf numFmtId="0" fontId="29" fillId="0" borderId="17" xfId="0" applyFont="1" applyFill="1" applyBorder="1" applyAlignment="1">
      <alignment horizontal="left" wrapText="1"/>
    </xf>
    <xf numFmtId="0" fontId="32" fillId="26" borderId="16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176" fontId="30" fillId="0" borderId="1" xfId="62" applyFont="1" applyBorder="1" applyAlignment="1">
      <alignment horizontal="center"/>
    </xf>
    <xf numFmtId="0" fontId="30" fillId="0" borderId="16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43" fontId="30" fillId="0" borderId="16" xfId="0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4" borderId="0" xfId="0" applyFont="1" applyFill="1" applyAlignment="1">
      <alignment horizontal="center" wrapText="1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 vertical="center" wrapText="1"/>
    </xf>
    <xf numFmtId="176" fontId="30" fillId="0" borderId="11" xfId="62" applyFont="1" applyBorder="1" applyAlignment="1">
      <alignment horizontal="center"/>
    </xf>
    <xf numFmtId="0" fontId="39" fillId="0" borderId="11" xfId="0" applyFont="1" applyBorder="1" applyAlignment="1">
      <alignment horizontal="right"/>
    </xf>
    <xf numFmtId="0" fontId="39" fillId="0" borderId="14" xfId="0" applyFont="1" applyBorder="1" applyAlignment="1">
      <alignment horizontal="right"/>
    </xf>
    <xf numFmtId="0" fontId="32" fillId="26" borderId="11" xfId="0" applyFont="1" applyFill="1" applyBorder="1" applyAlignment="1">
      <alignment horizontal="center" vertical="center" wrapText="1"/>
    </xf>
  </cellXfs>
  <cellStyles count="6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5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29</xdr:row>
      <xdr:rowOff>0</xdr:rowOff>
    </xdr:from>
    <xdr:to>
      <xdr:col>5</xdr:col>
      <xdr:colOff>19050</xdr:colOff>
      <xdr:row>29</xdr:row>
      <xdr:rowOff>0</xdr:rowOff>
    </xdr:to>
    <xdr:sp macro="" textlink="">
      <xdr:nvSpPr>
        <xdr:cNvPr id="2" name="L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934325" y="781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29</xdr:row>
      <xdr:rowOff>0</xdr:rowOff>
    </xdr:from>
    <xdr:to>
      <xdr:col>5</xdr:col>
      <xdr:colOff>19050</xdr:colOff>
      <xdr:row>29</xdr:row>
      <xdr:rowOff>0</xdr:rowOff>
    </xdr:to>
    <xdr:sp macro="" textlink="">
      <xdr:nvSpPr>
        <xdr:cNvPr id="2" name="L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877050" y="1182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2"/>
  <sheetViews>
    <sheetView showGridLines="0" topLeftCell="A7" zoomScale="90" zoomScaleNormal="90" workbookViewId="0">
      <selection activeCell="D14" sqref="D14"/>
    </sheetView>
  </sheetViews>
  <sheetFormatPr defaultRowHeight="17.25"/>
  <cols>
    <col min="1" max="1" width="9" style="64"/>
    <col min="2" max="2" width="8.5" style="64" customWidth="1"/>
    <col min="3" max="3" width="26.375" style="64" customWidth="1"/>
    <col min="4" max="4" width="51.375" style="64" customWidth="1"/>
    <col min="5" max="5" width="8.625" style="64" customWidth="1"/>
    <col min="6" max="6" width="23.375" style="51" customWidth="1"/>
    <col min="7" max="8" width="10" style="51" customWidth="1"/>
    <col min="9" max="9" width="10.875" style="59" customWidth="1"/>
    <col min="10" max="10" width="17.75" style="22" customWidth="1"/>
    <col min="11" max="11" width="18.5" style="1" customWidth="1"/>
    <col min="12" max="12" width="9" style="64"/>
    <col min="13" max="13" width="13.5" style="64" customWidth="1"/>
    <col min="14" max="16384" width="9" style="64"/>
  </cols>
  <sheetData>
    <row r="2" spans="2:11" ht="22.5">
      <c r="B2" s="104" t="s">
        <v>11</v>
      </c>
      <c r="C2" s="104"/>
      <c r="D2" s="104"/>
      <c r="E2" s="104"/>
      <c r="F2" s="104"/>
    </row>
    <row r="3" spans="2:11" ht="35.25">
      <c r="B3" s="2"/>
      <c r="C3" s="71" t="s">
        <v>2</v>
      </c>
      <c r="D3" s="3"/>
      <c r="E3" s="105" t="s">
        <v>20</v>
      </c>
      <c r="F3" s="105"/>
    </row>
    <row r="4" spans="2:11" ht="18">
      <c r="B4" s="82" t="s">
        <v>12</v>
      </c>
      <c r="C4" s="81" t="s">
        <v>3</v>
      </c>
      <c r="D4" s="81"/>
      <c r="E4" s="106" t="s">
        <v>4</v>
      </c>
      <c r="F4" s="106"/>
      <c r="G4" s="52"/>
    </row>
    <row r="5" spans="2:11">
      <c r="B5" s="83">
        <v>1</v>
      </c>
      <c r="C5" s="92" t="str">
        <f>C13</f>
        <v>医学支持</v>
      </c>
      <c r="D5" s="93"/>
      <c r="E5" s="99">
        <f>J17</f>
        <v>14176</v>
      </c>
      <c r="F5" s="99"/>
      <c r="G5" s="53"/>
    </row>
    <row r="6" spans="2:11">
      <c r="B6" s="83">
        <v>2</v>
      </c>
      <c r="C6" s="92" t="str">
        <f>C18</f>
        <v>题库</v>
      </c>
      <c r="D6" s="93"/>
      <c r="E6" s="99">
        <f>J21</f>
        <v>28800</v>
      </c>
      <c r="F6" s="99"/>
      <c r="G6" s="53"/>
    </row>
    <row r="7" spans="2:11">
      <c r="B7" s="83">
        <v>3</v>
      </c>
      <c r="C7" s="92" t="str">
        <f>C22</f>
        <v>推文撰写</v>
      </c>
      <c r="D7" s="93"/>
      <c r="E7" s="99">
        <f>J25</f>
        <v>206976</v>
      </c>
      <c r="F7" s="99"/>
      <c r="G7" s="53"/>
    </row>
    <row r="8" spans="2:11">
      <c r="B8" s="80">
        <v>4</v>
      </c>
      <c r="C8" s="100" t="str">
        <f>C26</f>
        <v>创意设计</v>
      </c>
      <c r="D8" s="101"/>
      <c r="E8" s="102">
        <f>J29</f>
        <v>42312</v>
      </c>
      <c r="F8" s="103"/>
    </row>
    <row r="9" spans="2:11">
      <c r="B9" s="83">
        <v>4</v>
      </c>
      <c r="C9" s="92" t="str">
        <f>C30</f>
        <v>税 Tax</v>
      </c>
      <c r="D9" s="93"/>
      <c r="E9" s="94">
        <f>J31</f>
        <v>19782.473367999999</v>
      </c>
      <c r="F9" s="95"/>
    </row>
    <row r="10" spans="2:11">
      <c r="B10" s="84"/>
      <c r="C10" s="92" t="s">
        <v>1</v>
      </c>
      <c r="D10" s="93"/>
      <c r="E10" s="94">
        <f>J32</f>
        <v>312046.47336800001</v>
      </c>
      <c r="F10" s="95"/>
    </row>
    <row r="11" spans="2:11" ht="67.5" customHeight="1">
      <c r="B11" s="7"/>
      <c r="C11" s="96" t="s">
        <v>5</v>
      </c>
      <c r="D11" s="96"/>
      <c r="E11" s="8"/>
      <c r="F11" s="54"/>
      <c r="G11" s="54"/>
      <c r="H11" s="54"/>
      <c r="I11" s="60"/>
      <c r="J11" s="23"/>
      <c r="K11" s="9"/>
    </row>
    <row r="12" spans="2:11" ht="36">
      <c r="B12" s="10" t="s">
        <v>6</v>
      </c>
      <c r="C12" s="97" t="s">
        <v>56</v>
      </c>
      <c r="D12" s="98"/>
      <c r="E12" s="10" t="s">
        <v>7</v>
      </c>
      <c r="F12" s="10" t="s">
        <v>57</v>
      </c>
      <c r="G12" s="11" t="s">
        <v>58</v>
      </c>
      <c r="H12" s="12" t="s">
        <v>8</v>
      </c>
      <c r="I12" s="85" t="s">
        <v>59</v>
      </c>
      <c r="J12" s="24" t="s">
        <v>60</v>
      </c>
      <c r="K12" s="18" t="s">
        <v>10</v>
      </c>
    </row>
    <row r="13" spans="2:11" ht="18">
      <c r="B13" s="27">
        <v>1</v>
      </c>
      <c r="C13" s="28" t="s">
        <v>61</v>
      </c>
      <c r="D13" s="28"/>
      <c r="E13" s="28"/>
      <c r="F13" s="56"/>
      <c r="G13" s="47"/>
      <c r="H13" s="47"/>
      <c r="I13" s="29"/>
      <c r="J13" s="30"/>
      <c r="K13" s="25"/>
    </row>
    <row r="14" spans="2:11" s="67" customFormat="1" ht="33">
      <c r="B14" s="79" t="s">
        <v>62</v>
      </c>
      <c r="C14" s="31" t="s">
        <v>63</v>
      </c>
      <c r="D14" s="86" t="s">
        <v>98</v>
      </c>
      <c r="E14" s="70" t="s">
        <v>64</v>
      </c>
      <c r="F14" s="69" t="s">
        <v>65</v>
      </c>
      <c r="G14" s="16">
        <v>8</v>
      </c>
      <c r="H14" s="17">
        <v>2</v>
      </c>
      <c r="I14" s="21">
        <v>616</v>
      </c>
      <c r="J14" s="21">
        <f>G14*H14*I14</f>
        <v>9856</v>
      </c>
      <c r="K14" s="21">
        <v>616</v>
      </c>
    </row>
    <row r="15" spans="2:11" s="67" customFormat="1">
      <c r="B15" s="79" t="s">
        <v>66</v>
      </c>
      <c r="C15" s="31" t="s">
        <v>67</v>
      </c>
      <c r="D15" s="78" t="s">
        <v>68</v>
      </c>
      <c r="E15" s="70" t="s">
        <v>69</v>
      </c>
      <c r="F15" s="69" t="s">
        <v>55</v>
      </c>
      <c r="G15" s="16">
        <v>0.3</v>
      </c>
      <c r="H15" s="17">
        <v>24</v>
      </c>
      <c r="I15" s="21">
        <v>300</v>
      </c>
      <c r="J15" s="21">
        <f>G15*H15*I15</f>
        <v>2160</v>
      </c>
      <c r="K15" s="21">
        <v>357</v>
      </c>
    </row>
    <row r="16" spans="2:11" s="67" customFormat="1">
      <c r="B16" s="79" t="s">
        <v>70</v>
      </c>
      <c r="C16" s="31" t="s">
        <v>71</v>
      </c>
      <c r="D16" s="78" t="s">
        <v>68</v>
      </c>
      <c r="E16" s="70" t="s">
        <v>69</v>
      </c>
      <c r="F16" s="69" t="s">
        <v>55</v>
      </c>
      <c r="G16" s="16">
        <v>0.3</v>
      </c>
      <c r="H16" s="17">
        <v>24</v>
      </c>
      <c r="I16" s="21">
        <v>300</v>
      </c>
      <c r="J16" s="21">
        <f>G16*H16*I16</f>
        <v>2160</v>
      </c>
      <c r="K16" s="21">
        <v>357</v>
      </c>
    </row>
    <row r="17" spans="2:11" ht="18">
      <c r="B17" s="88" t="s">
        <v>9</v>
      </c>
      <c r="C17" s="89"/>
      <c r="D17" s="89"/>
      <c r="E17" s="89"/>
      <c r="F17" s="89"/>
      <c r="G17" s="89"/>
      <c r="H17" s="89"/>
      <c r="I17" s="90"/>
      <c r="J17" s="68">
        <f>SUM(J14:J16)</f>
        <v>14176</v>
      </c>
      <c r="K17" s="73"/>
    </row>
    <row r="18" spans="2:11" ht="18">
      <c r="B18" s="13">
        <v>2</v>
      </c>
      <c r="C18" s="14" t="s">
        <v>72</v>
      </c>
      <c r="D18" s="14"/>
      <c r="E18" s="14"/>
      <c r="F18" s="55"/>
      <c r="G18" s="46"/>
      <c r="H18" s="46"/>
      <c r="I18" s="15"/>
      <c r="J18" s="25"/>
      <c r="K18" s="74"/>
    </row>
    <row r="19" spans="2:11">
      <c r="B19" s="77" t="s">
        <v>73</v>
      </c>
      <c r="C19" s="20" t="s">
        <v>74</v>
      </c>
      <c r="D19" s="65" t="s">
        <v>75</v>
      </c>
      <c r="E19" s="70" t="s">
        <v>76</v>
      </c>
      <c r="F19" s="69" t="s">
        <v>77</v>
      </c>
      <c r="G19" s="16">
        <v>0.5</v>
      </c>
      <c r="H19" s="17">
        <v>72</v>
      </c>
      <c r="I19" s="21">
        <v>400</v>
      </c>
      <c r="J19" s="21">
        <f>G19*H19*I19</f>
        <v>14400</v>
      </c>
      <c r="K19" s="21">
        <v>446</v>
      </c>
    </row>
    <row r="20" spans="2:11">
      <c r="B20" s="77" t="s">
        <v>78</v>
      </c>
      <c r="C20" s="20" t="s">
        <v>79</v>
      </c>
      <c r="D20" s="65" t="s">
        <v>75</v>
      </c>
      <c r="E20" s="70" t="s">
        <v>76</v>
      </c>
      <c r="F20" s="69" t="s">
        <v>80</v>
      </c>
      <c r="G20" s="16">
        <v>0.5</v>
      </c>
      <c r="H20" s="17">
        <v>72</v>
      </c>
      <c r="I20" s="21">
        <v>400</v>
      </c>
      <c r="J20" s="21">
        <f>G20*H20*I20</f>
        <v>14400</v>
      </c>
      <c r="K20" s="21">
        <v>446</v>
      </c>
    </row>
    <row r="21" spans="2:11" ht="18">
      <c r="B21" s="87" t="s">
        <v>9</v>
      </c>
      <c r="C21" s="87"/>
      <c r="D21" s="87"/>
      <c r="E21" s="87"/>
      <c r="F21" s="87"/>
      <c r="G21" s="87"/>
      <c r="H21" s="87"/>
      <c r="I21" s="87"/>
      <c r="J21" s="35">
        <f>SUM(J19:J20)</f>
        <v>28800</v>
      </c>
      <c r="K21" s="40"/>
    </row>
    <row r="22" spans="2:11" ht="18">
      <c r="B22" s="36">
        <v>3</v>
      </c>
      <c r="C22" s="37" t="s">
        <v>81</v>
      </c>
      <c r="D22" s="37"/>
      <c r="E22" s="37"/>
      <c r="F22" s="57"/>
      <c r="G22" s="48"/>
      <c r="H22" s="48"/>
      <c r="I22" s="38"/>
      <c r="J22" s="39"/>
      <c r="K22" s="75"/>
    </row>
    <row r="23" spans="2:11">
      <c r="B23" s="34" t="s">
        <v>82</v>
      </c>
      <c r="C23" s="31" t="s">
        <v>83</v>
      </c>
      <c r="D23" s="31" t="s">
        <v>84</v>
      </c>
      <c r="E23" s="32" t="s">
        <v>85</v>
      </c>
      <c r="F23" s="69" t="s">
        <v>86</v>
      </c>
      <c r="G23" s="49">
        <v>7</v>
      </c>
      <c r="H23" s="49">
        <v>24</v>
      </c>
      <c r="I23" s="26">
        <v>616</v>
      </c>
      <c r="J23" s="21">
        <f>G23*H23*I23</f>
        <v>103488</v>
      </c>
      <c r="K23" s="21">
        <v>616</v>
      </c>
    </row>
    <row r="24" spans="2:11">
      <c r="B24" s="34" t="s">
        <v>87</v>
      </c>
      <c r="C24" s="31" t="s">
        <v>88</v>
      </c>
      <c r="D24" s="31" t="s">
        <v>89</v>
      </c>
      <c r="E24" s="32" t="s">
        <v>31</v>
      </c>
      <c r="F24" s="69" t="s">
        <v>90</v>
      </c>
      <c r="G24" s="49">
        <v>7</v>
      </c>
      <c r="H24" s="49">
        <v>24</v>
      </c>
      <c r="I24" s="26">
        <v>616</v>
      </c>
      <c r="J24" s="21">
        <f>G24*H24*I24</f>
        <v>103488</v>
      </c>
      <c r="K24" s="21">
        <v>616</v>
      </c>
    </row>
    <row r="25" spans="2:11" ht="18">
      <c r="B25" s="87" t="s">
        <v>9</v>
      </c>
      <c r="C25" s="87"/>
      <c r="D25" s="87"/>
      <c r="E25" s="87"/>
      <c r="F25" s="87"/>
      <c r="G25" s="87"/>
      <c r="H25" s="87"/>
      <c r="I25" s="87"/>
      <c r="J25" s="35">
        <f>SUM(J23:J24)</f>
        <v>206976</v>
      </c>
      <c r="K25" s="40"/>
    </row>
    <row r="26" spans="2:11" ht="18">
      <c r="B26" s="36">
        <v>4</v>
      </c>
      <c r="C26" s="37" t="s">
        <v>91</v>
      </c>
      <c r="D26" s="37"/>
      <c r="E26" s="37"/>
      <c r="F26" s="57"/>
      <c r="G26" s="48"/>
      <c r="H26" s="48"/>
      <c r="I26" s="38"/>
      <c r="J26" s="39"/>
      <c r="K26" s="75"/>
    </row>
    <row r="27" spans="2:11">
      <c r="B27" s="34" t="s">
        <v>40</v>
      </c>
      <c r="C27" s="31" t="s">
        <v>48</v>
      </c>
      <c r="D27" s="78" t="s">
        <v>50</v>
      </c>
      <c r="E27" s="32" t="s">
        <v>92</v>
      </c>
      <c r="F27" s="69" t="s">
        <v>90</v>
      </c>
      <c r="G27" s="49">
        <v>1</v>
      </c>
      <c r="H27" s="49">
        <v>6</v>
      </c>
      <c r="I27" s="26">
        <v>1100</v>
      </c>
      <c r="J27" s="21">
        <f>G27*H27*I27</f>
        <v>6600</v>
      </c>
      <c r="K27" s="21">
        <v>1100</v>
      </c>
    </row>
    <row r="28" spans="2:11">
      <c r="B28" s="34" t="s">
        <v>93</v>
      </c>
      <c r="C28" s="78" t="s">
        <v>94</v>
      </c>
      <c r="D28" s="31" t="s">
        <v>95</v>
      </c>
      <c r="E28" s="32" t="s">
        <v>85</v>
      </c>
      <c r="F28" s="69" t="s">
        <v>90</v>
      </c>
      <c r="G28" s="49">
        <v>1</v>
      </c>
      <c r="H28" s="49">
        <v>8</v>
      </c>
      <c r="I28" s="26">
        <v>4464</v>
      </c>
      <c r="J28" s="21">
        <f>G28*H28*I28</f>
        <v>35712</v>
      </c>
      <c r="K28" s="21">
        <v>4464</v>
      </c>
    </row>
    <row r="29" spans="2:11" ht="18">
      <c r="B29" s="87" t="s">
        <v>9</v>
      </c>
      <c r="C29" s="87"/>
      <c r="D29" s="87"/>
      <c r="E29" s="87"/>
      <c r="F29" s="87"/>
      <c r="G29" s="87"/>
      <c r="H29" s="87"/>
      <c r="I29" s="87"/>
      <c r="J29" s="35">
        <f>SUM(J27:J28)</f>
        <v>42312</v>
      </c>
      <c r="K29" s="40"/>
    </row>
    <row r="30" spans="2:11" ht="18">
      <c r="B30" s="41">
        <v>4</v>
      </c>
      <c r="C30" s="42" t="s">
        <v>0</v>
      </c>
      <c r="D30" s="66">
        <v>6.7686999999999997E-2</v>
      </c>
      <c r="E30" s="42"/>
      <c r="F30" s="58"/>
      <c r="G30" s="50"/>
      <c r="H30" s="50"/>
      <c r="I30" s="43"/>
      <c r="J30" s="44"/>
      <c r="K30" s="76"/>
    </row>
    <row r="31" spans="2:11" ht="18">
      <c r="B31" s="88" t="s">
        <v>96</v>
      </c>
      <c r="C31" s="89"/>
      <c r="D31" s="89"/>
      <c r="E31" s="89"/>
      <c r="F31" s="89"/>
      <c r="G31" s="89"/>
      <c r="H31" s="89"/>
      <c r="I31" s="90"/>
      <c r="J31" s="33">
        <f>(J17+J21+J25+J29)*6.7687%</f>
        <v>19782.473367999999</v>
      </c>
      <c r="K31" s="73"/>
    </row>
    <row r="32" spans="2:11" ht="18">
      <c r="B32" s="91" t="s">
        <v>97</v>
      </c>
      <c r="C32" s="91"/>
      <c r="D32" s="91"/>
      <c r="E32" s="91"/>
      <c r="F32" s="91"/>
      <c r="G32" s="91"/>
      <c r="H32" s="91"/>
      <c r="I32" s="91"/>
      <c r="J32" s="72">
        <f>J17+J21+J29+J31+J25</f>
        <v>312046.47336800001</v>
      </c>
      <c r="K32" s="45"/>
    </row>
  </sheetData>
  <mergeCells count="23">
    <mergeCell ref="C6:D6"/>
    <mergeCell ref="E6:F6"/>
    <mergeCell ref="B2:F2"/>
    <mergeCell ref="E3:F3"/>
    <mergeCell ref="E4:F4"/>
    <mergeCell ref="C5:D5"/>
    <mergeCell ref="E5:F5"/>
    <mergeCell ref="C7:D7"/>
    <mergeCell ref="E7:F7"/>
    <mergeCell ref="C8:D8"/>
    <mergeCell ref="E8:F8"/>
    <mergeCell ref="C9:D9"/>
    <mergeCell ref="E9:F9"/>
    <mergeCell ref="B25:I25"/>
    <mergeCell ref="B29:I29"/>
    <mergeCell ref="B31:I31"/>
    <mergeCell ref="B32:I32"/>
    <mergeCell ref="C10:D10"/>
    <mergeCell ref="E10:F10"/>
    <mergeCell ref="C11:D11"/>
    <mergeCell ref="C12:D12"/>
    <mergeCell ref="B17:I17"/>
    <mergeCell ref="B21:I21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2:K32"/>
  <sheetViews>
    <sheetView showGridLines="0" tabSelected="1" topLeftCell="A7" zoomScale="90" zoomScaleNormal="90" workbookViewId="0">
      <selection activeCell="F33" sqref="F33"/>
    </sheetView>
  </sheetViews>
  <sheetFormatPr defaultRowHeight="17.25"/>
  <cols>
    <col min="1" max="1" width="9" style="64"/>
    <col min="2" max="2" width="8.5" style="64" customWidth="1"/>
    <col min="3" max="3" width="26.375" style="64" customWidth="1"/>
    <col min="4" max="4" width="51.375" style="64" customWidth="1"/>
    <col min="5" max="5" width="8.625" style="64" customWidth="1"/>
    <col min="6" max="6" width="23.375" style="51" customWidth="1"/>
    <col min="7" max="8" width="10" style="51" customWidth="1"/>
    <col min="9" max="9" width="10.875" style="59" customWidth="1"/>
    <col min="10" max="10" width="17.75" style="22" customWidth="1"/>
    <col min="11" max="11" width="18.5" style="1" customWidth="1"/>
    <col min="12" max="12" width="9" style="64"/>
    <col min="13" max="13" width="13.5" style="64" customWidth="1"/>
    <col min="14" max="16384" width="9" style="64"/>
  </cols>
  <sheetData>
    <row r="2" spans="2:11" ht="22.5">
      <c r="B2" s="104" t="s">
        <v>99</v>
      </c>
      <c r="C2" s="104"/>
      <c r="D2" s="104"/>
      <c r="E2" s="104"/>
      <c r="F2" s="104"/>
    </row>
    <row r="3" spans="2:11" ht="35.25">
      <c r="B3" s="2"/>
      <c r="C3" s="71" t="s">
        <v>2</v>
      </c>
      <c r="D3" s="3"/>
      <c r="E3" s="105" t="s">
        <v>20</v>
      </c>
      <c r="F3" s="105"/>
    </row>
    <row r="4" spans="2:11" ht="18">
      <c r="B4" s="4" t="s">
        <v>12</v>
      </c>
      <c r="C4" s="62" t="s">
        <v>3</v>
      </c>
      <c r="D4" s="62"/>
      <c r="E4" s="106" t="s">
        <v>100</v>
      </c>
      <c r="F4" s="106"/>
      <c r="G4" s="52"/>
    </row>
    <row r="5" spans="2:11">
      <c r="B5" s="5">
        <v>1</v>
      </c>
      <c r="C5" s="107" t="str">
        <f>C13</f>
        <v>医学支持</v>
      </c>
      <c r="D5" s="93"/>
      <c r="E5" s="99">
        <f>J17</f>
        <v>180</v>
      </c>
      <c r="F5" s="99"/>
      <c r="G5" s="53"/>
    </row>
    <row r="6" spans="2:11">
      <c r="B6" s="5">
        <v>2</v>
      </c>
      <c r="C6" s="107" t="str">
        <f>C18</f>
        <v>题库</v>
      </c>
      <c r="D6" s="93"/>
      <c r="E6" s="99">
        <f>J21</f>
        <v>4800</v>
      </c>
      <c r="F6" s="99"/>
      <c r="G6" s="53"/>
    </row>
    <row r="7" spans="2:11">
      <c r="B7" s="5">
        <v>3</v>
      </c>
      <c r="C7" s="107" t="str">
        <f>C22</f>
        <v>推文撰写</v>
      </c>
      <c r="D7" s="93"/>
      <c r="E7" s="99">
        <f>J25</f>
        <v>25872</v>
      </c>
      <c r="F7" s="99"/>
      <c r="G7" s="53"/>
    </row>
    <row r="8" spans="2:11">
      <c r="B8" s="80">
        <v>4</v>
      </c>
      <c r="C8" s="100" t="str">
        <f>C26</f>
        <v>创意设计</v>
      </c>
      <c r="D8" s="101"/>
      <c r="E8" s="102">
        <f>J29</f>
        <v>1100</v>
      </c>
      <c r="F8" s="103"/>
    </row>
    <row r="9" spans="2:11">
      <c r="B9" s="5">
        <v>4</v>
      </c>
      <c r="C9" s="107" t="str">
        <f>C30</f>
        <v>税 Tax</v>
      </c>
      <c r="D9" s="93"/>
      <c r="E9" s="108">
        <f>J31</f>
        <v>2162.7350240000001</v>
      </c>
      <c r="F9" s="95"/>
    </row>
    <row r="10" spans="2:11">
      <c r="B10" s="6"/>
      <c r="C10" s="107" t="s">
        <v>1</v>
      </c>
      <c r="D10" s="93"/>
      <c r="E10" s="108">
        <f>J32</f>
        <v>34114.735024000001</v>
      </c>
      <c r="F10" s="95"/>
    </row>
    <row r="11" spans="2:11" ht="67.5" customHeight="1">
      <c r="B11" s="7"/>
      <c r="C11" s="96" t="s">
        <v>101</v>
      </c>
      <c r="D11" s="96"/>
      <c r="E11" s="8"/>
      <c r="F11" s="54"/>
      <c r="G11" s="54"/>
      <c r="H11" s="54"/>
      <c r="I11" s="60"/>
      <c r="J11" s="23"/>
      <c r="K11" s="9"/>
    </row>
    <row r="12" spans="2:11" ht="36">
      <c r="B12" s="10" t="s">
        <v>6</v>
      </c>
      <c r="C12" s="111" t="s">
        <v>13</v>
      </c>
      <c r="D12" s="98"/>
      <c r="E12" s="10" t="s">
        <v>7</v>
      </c>
      <c r="F12" s="10" t="s">
        <v>14</v>
      </c>
      <c r="G12" s="11" t="s">
        <v>15</v>
      </c>
      <c r="H12" s="12" t="s">
        <v>8</v>
      </c>
      <c r="I12" s="61" t="s">
        <v>16</v>
      </c>
      <c r="J12" s="24" t="s">
        <v>17</v>
      </c>
      <c r="K12" s="18" t="s">
        <v>10</v>
      </c>
    </row>
    <row r="13" spans="2:11" ht="18">
      <c r="B13" s="27">
        <v>1</v>
      </c>
      <c r="C13" s="28" t="s">
        <v>24</v>
      </c>
      <c r="D13" s="28"/>
      <c r="E13" s="28"/>
      <c r="F13" s="56"/>
      <c r="G13" s="47"/>
      <c r="H13" s="47"/>
      <c r="I13" s="29"/>
      <c r="J13" s="30"/>
      <c r="K13" s="25"/>
    </row>
    <row r="14" spans="2:11" s="67" customFormat="1" ht="33">
      <c r="B14" s="79" t="s">
        <v>23</v>
      </c>
      <c r="C14" s="31" t="s">
        <v>25</v>
      </c>
      <c r="D14" s="86" t="s">
        <v>98</v>
      </c>
      <c r="E14" s="70" t="s">
        <v>26</v>
      </c>
      <c r="F14" s="69" t="s">
        <v>22</v>
      </c>
      <c r="G14" s="16">
        <v>8</v>
      </c>
      <c r="H14" s="17">
        <v>0</v>
      </c>
      <c r="I14" s="21">
        <v>616</v>
      </c>
      <c r="J14" s="21">
        <f>G14*H14*I14</f>
        <v>0</v>
      </c>
      <c r="K14" s="21">
        <v>616</v>
      </c>
    </row>
    <row r="15" spans="2:11" s="67" customFormat="1">
      <c r="B15" s="79" t="s">
        <v>44</v>
      </c>
      <c r="C15" s="31" t="s">
        <v>42</v>
      </c>
      <c r="D15" s="63" t="s">
        <v>46</v>
      </c>
      <c r="E15" s="70" t="s">
        <v>26</v>
      </c>
      <c r="F15" s="69" t="s">
        <v>55</v>
      </c>
      <c r="G15" s="16">
        <v>0.3</v>
      </c>
      <c r="H15" s="17">
        <v>2</v>
      </c>
      <c r="I15" s="21">
        <v>300</v>
      </c>
      <c r="J15" s="21">
        <f>G15*H15*I15</f>
        <v>180</v>
      </c>
      <c r="K15" s="21">
        <v>357</v>
      </c>
    </row>
    <row r="16" spans="2:11" s="67" customFormat="1">
      <c r="B16" s="79" t="s">
        <v>45</v>
      </c>
      <c r="C16" s="31" t="s">
        <v>43</v>
      </c>
      <c r="D16" s="78" t="s">
        <v>46</v>
      </c>
      <c r="E16" s="70" t="s">
        <v>26</v>
      </c>
      <c r="F16" s="69" t="s">
        <v>55</v>
      </c>
      <c r="G16" s="16">
        <v>0.3</v>
      </c>
      <c r="H16" s="17">
        <v>0</v>
      </c>
      <c r="I16" s="21">
        <v>300</v>
      </c>
      <c r="J16" s="21">
        <f>G16*H16*I16</f>
        <v>0</v>
      </c>
      <c r="K16" s="21">
        <v>357</v>
      </c>
    </row>
    <row r="17" spans="2:11" ht="18">
      <c r="B17" s="109" t="s">
        <v>9</v>
      </c>
      <c r="C17" s="110"/>
      <c r="D17" s="110"/>
      <c r="E17" s="110"/>
      <c r="F17" s="110"/>
      <c r="G17" s="110"/>
      <c r="H17" s="110"/>
      <c r="I17" s="90"/>
      <c r="J17" s="68">
        <f>SUM(J14:J16)</f>
        <v>180</v>
      </c>
      <c r="K17" s="73"/>
    </row>
    <row r="18" spans="2:11" ht="18">
      <c r="B18" s="13">
        <v>2</v>
      </c>
      <c r="C18" s="14" t="s">
        <v>27</v>
      </c>
      <c r="D18" s="14"/>
      <c r="E18" s="14"/>
      <c r="F18" s="55"/>
      <c r="G18" s="46"/>
      <c r="H18" s="46"/>
      <c r="I18" s="15"/>
      <c r="J18" s="25"/>
      <c r="K18" s="74"/>
    </row>
    <row r="19" spans="2:11">
      <c r="B19" s="19" t="s">
        <v>21</v>
      </c>
      <c r="C19" s="20" t="s">
        <v>36</v>
      </c>
      <c r="D19" s="65" t="s">
        <v>34</v>
      </c>
      <c r="E19" s="70" t="s">
        <v>26</v>
      </c>
      <c r="F19" s="69" t="s">
        <v>33</v>
      </c>
      <c r="G19" s="16">
        <v>0.5</v>
      </c>
      <c r="H19" s="17">
        <v>13</v>
      </c>
      <c r="I19" s="21">
        <v>400</v>
      </c>
      <c r="J19" s="21">
        <f>G19*H19*I19</f>
        <v>2600</v>
      </c>
      <c r="K19" s="21">
        <v>446</v>
      </c>
    </row>
    <row r="20" spans="2:11">
      <c r="B20" s="77" t="s">
        <v>35</v>
      </c>
      <c r="C20" s="20" t="s">
        <v>37</v>
      </c>
      <c r="D20" s="65" t="s">
        <v>34</v>
      </c>
      <c r="E20" s="70" t="s">
        <v>26</v>
      </c>
      <c r="F20" s="69" t="s">
        <v>33</v>
      </c>
      <c r="G20" s="16">
        <v>0.5</v>
      </c>
      <c r="H20" s="17">
        <v>11</v>
      </c>
      <c r="I20" s="21">
        <v>400</v>
      </c>
      <c r="J20" s="21">
        <f>G20*H20*I20</f>
        <v>2200</v>
      </c>
      <c r="K20" s="21">
        <v>446</v>
      </c>
    </row>
    <row r="21" spans="2:11" ht="18">
      <c r="B21" s="87" t="s">
        <v>9</v>
      </c>
      <c r="C21" s="87"/>
      <c r="D21" s="87"/>
      <c r="E21" s="87"/>
      <c r="F21" s="87"/>
      <c r="G21" s="87"/>
      <c r="H21" s="87"/>
      <c r="I21" s="87"/>
      <c r="J21" s="35">
        <f>SUM(J19:J20)</f>
        <v>4800</v>
      </c>
      <c r="K21" s="40"/>
    </row>
    <row r="22" spans="2:11" ht="18">
      <c r="B22" s="36">
        <v>3</v>
      </c>
      <c r="C22" s="37" t="s">
        <v>28</v>
      </c>
      <c r="D22" s="37"/>
      <c r="E22" s="37"/>
      <c r="F22" s="57"/>
      <c r="G22" s="48"/>
      <c r="H22" s="48"/>
      <c r="I22" s="38"/>
      <c r="J22" s="39"/>
      <c r="K22" s="75"/>
    </row>
    <row r="23" spans="2:11">
      <c r="B23" s="34" t="s">
        <v>32</v>
      </c>
      <c r="C23" s="31" t="s">
        <v>29</v>
      </c>
      <c r="D23" s="31" t="s">
        <v>30</v>
      </c>
      <c r="E23" s="32" t="s">
        <v>31</v>
      </c>
      <c r="F23" s="69" t="s">
        <v>22</v>
      </c>
      <c r="G23" s="49">
        <v>7</v>
      </c>
      <c r="H23" s="49">
        <v>5</v>
      </c>
      <c r="I23" s="26">
        <v>616</v>
      </c>
      <c r="J23" s="21">
        <f>G23*H23*I23</f>
        <v>21560</v>
      </c>
      <c r="K23" s="21">
        <v>616</v>
      </c>
    </row>
    <row r="24" spans="2:11">
      <c r="B24" s="34" t="s">
        <v>38</v>
      </c>
      <c r="C24" s="31" t="s">
        <v>29</v>
      </c>
      <c r="D24" s="31" t="s">
        <v>39</v>
      </c>
      <c r="E24" s="32" t="s">
        <v>31</v>
      </c>
      <c r="F24" s="69" t="s">
        <v>41</v>
      </c>
      <c r="G24" s="49">
        <v>7</v>
      </c>
      <c r="H24" s="49">
        <v>1</v>
      </c>
      <c r="I24" s="26">
        <v>616</v>
      </c>
      <c r="J24" s="21">
        <f>G24*H24*I24</f>
        <v>4312</v>
      </c>
      <c r="K24" s="21">
        <v>616</v>
      </c>
    </row>
    <row r="25" spans="2:11" ht="18">
      <c r="B25" s="87" t="s">
        <v>9</v>
      </c>
      <c r="C25" s="87"/>
      <c r="D25" s="87"/>
      <c r="E25" s="87"/>
      <c r="F25" s="87"/>
      <c r="G25" s="87"/>
      <c r="H25" s="87"/>
      <c r="I25" s="87"/>
      <c r="J25" s="35">
        <f>SUM(J23:J24)</f>
        <v>25872</v>
      </c>
      <c r="K25" s="40"/>
    </row>
    <row r="26" spans="2:11" ht="18">
      <c r="B26" s="36">
        <v>4</v>
      </c>
      <c r="C26" s="37" t="s">
        <v>47</v>
      </c>
      <c r="D26" s="37"/>
      <c r="E26" s="37"/>
      <c r="F26" s="57"/>
      <c r="G26" s="48"/>
      <c r="H26" s="48"/>
      <c r="I26" s="38"/>
      <c r="J26" s="39"/>
      <c r="K26" s="75"/>
    </row>
    <row r="27" spans="2:11">
      <c r="B27" s="34" t="s">
        <v>40</v>
      </c>
      <c r="C27" s="31" t="s">
        <v>48</v>
      </c>
      <c r="D27" s="78" t="s">
        <v>50</v>
      </c>
      <c r="E27" s="32" t="s">
        <v>49</v>
      </c>
      <c r="F27" s="69" t="s">
        <v>41</v>
      </c>
      <c r="G27" s="49">
        <v>1</v>
      </c>
      <c r="H27" s="49">
        <v>1</v>
      </c>
      <c r="I27" s="26">
        <v>1100</v>
      </c>
      <c r="J27" s="21">
        <f>G27*H27*I27</f>
        <v>1100</v>
      </c>
      <c r="K27" s="21">
        <v>1100</v>
      </c>
    </row>
    <row r="28" spans="2:11">
      <c r="B28" s="34" t="s">
        <v>51</v>
      </c>
      <c r="C28" s="78" t="s">
        <v>52</v>
      </c>
      <c r="D28" s="31" t="s">
        <v>53</v>
      </c>
      <c r="E28" s="32" t="s">
        <v>54</v>
      </c>
      <c r="F28" s="69" t="s">
        <v>41</v>
      </c>
      <c r="G28" s="49">
        <v>1</v>
      </c>
      <c r="H28" s="49">
        <v>0</v>
      </c>
      <c r="I28" s="26">
        <v>4464</v>
      </c>
      <c r="J28" s="21">
        <f>G28*H28*I28</f>
        <v>0</v>
      </c>
      <c r="K28" s="21">
        <v>4464</v>
      </c>
    </row>
    <row r="29" spans="2:11" ht="18">
      <c r="B29" s="87" t="s">
        <v>9</v>
      </c>
      <c r="C29" s="87"/>
      <c r="D29" s="87"/>
      <c r="E29" s="87"/>
      <c r="F29" s="87"/>
      <c r="G29" s="87"/>
      <c r="H29" s="87"/>
      <c r="I29" s="87"/>
      <c r="J29" s="35">
        <f>SUM(J27:J28)</f>
        <v>1100</v>
      </c>
      <c r="K29" s="40"/>
    </row>
    <row r="30" spans="2:11" ht="18">
      <c r="B30" s="41">
        <v>4</v>
      </c>
      <c r="C30" s="42" t="s">
        <v>0</v>
      </c>
      <c r="D30" s="66">
        <v>6.7686999999999997E-2</v>
      </c>
      <c r="E30" s="42"/>
      <c r="F30" s="58"/>
      <c r="G30" s="50"/>
      <c r="H30" s="50"/>
      <c r="I30" s="43"/>
      <c r="J30" s="44"/>
      <c r="K30" s="76"/>
    </row>
    <row r="31" spans="2:11" ht="18">
      <c r="B31" s="109" t="s">
        <v>18</v>
      </c>
      <c r="C31" s="110"/>
      <c r="D31" s="110"/>
      <c r="E31" s="110"/>
      <c r="F31" s="110"/>
      <c r="G31" s="110"/>
      <c r="H31" s="110"/>
      <c r="I31" s="90"/>
      <c r="J31" s="33">
        <f>(J17+J21+J25+J29)*6.7687%</f>
        <v>2162.7350240000001</v>
      </c>
      <c r="K31" s="73"/>
    </row>
    <row r="32" spans="2:11" ht="18">
      <c r="B32" s="91" t="s">
        <v>19</v>
      </c>
      <c r="C32" s="91"/>
      <c r="D32" s="91"/>
      <c r="E32" s="91"/>
      <c r="F32" s="91"/>
      <c r="G32" s="91"/>
      <c r="H32" s="91"/>
      <c r="I32" s="91"/>
      <c r="J32" s="72">
        <f>J17+J21+J29+J31+J25</f>
        <v>34114.735024000001</v>
      </c>
      <c r="K32" s="45"/>
    </row>
  </sheetData>
  <mergeCells count="23">
    <mergeCell ref="B29:I29"/>
    <mergeCell ref="C8:D8"/>
    <mergeCell ref="E8:F8"/>
    <mergeCell ref="B2:F2"/>
    <mergeCell ref="C5:D5"/>
    <mergeCell ref="C6:D6"/>
    <mergeCell ref="C7:D7"/>
    <mergeCell ref="B32:I32"/>
    <mergeCell ref="E3:F3"/>
    <mergeCell ref="E4:F4"/>
    <mergeCell ref="E5:F5"/>
    <mergeCell ref="E6:F6"/>
    <mergeCell ref="E7:F7"/>
    <mergeCell ref="B21:I21"/>
    <mergeCell ref="C11:D11"/>
    <mergeCell ref="C9:D9"/>
    <mergeCell ref="E9:F9"/>
    <mergeCell ref="B31:I31"/>
    <mergeCell ref="E10:F10"/>
    <mergeCell ref="C10:D10"/>
    <mergeCell ref="C12:D12"/>
    <mergeCell ref="B17:I17"/>
    <mergeCell ref="B25:I25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 </vt:lpstr>
      <vt:lpstr>二期结算单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戴唯羽</cp:lastModifiedBy>
  <dcterms:created xsi:type="dcterms:W3CDTF">2014-02-12T08:04:12Z</dcterms:created>
  <dcterms:modified xsi:type="dcterms:W3CDTF">2020-09-01T06:18:32Z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