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na.lou\Desktop\赛诺菲罕见病医学材料制作\PO&amp;结算\阶段性结算\"/>
    </mc:Choice>
  </mc:AlternateContent>
  <bookViews>
    <workbookView xWindow="-120" yWindow="-120" windowWidth="14325" windowHeight="5010"/>
  </bookViews>
  <sheets>
    <sheet name="结算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0" i="1" l="1"/>
  <c r="J21" i="1"/>
  <c r="J18" i="1"/>
  <c r="J17" i="1"/>
  <c r="J20" i="1"/>
  <c r="J32" i="1"/>
  <c r="C9" i="1"/>
  <c r="C8" i="1"/>
  <c r="C7" i="1"/>
  <c r="C6" i="1"/>
  <c r="C5" i="1"/>
  <c r="C4" i="1"/>
  <c r="J37" i="1"/>
  <c r="J36" i="1"/>
  <c r="J35" i="1" s="1"/>
  <c r="E8" i="1" s="1"/>
  <c r="J31" i="1"/>
  <c r="J25" i="1"/>
  <c r="J26" i="1"/>
  <c r="J27" i="1"/>
  <c r="J28" i="1"/>
  <c r="J29" i="1"/>
  <c r="J23" i="1"/>
  <c r="J22" i="1" s="1"/>
  <c r="E5" i="1" s="1"/>
  <c r="J34" i="1"/>
  <c r="J33" i="1"/>
  <c r="E7" i="1"/>
  <c r="J15" i="1"/>
  <c r="J16" i="1"/>
  <c r="J19" i="1"/>
  <c r="J24" i="1"/>
  <c r="E6" i="1"/>
  <c r="J14" i="1" l="1"/>
  <c r="J38" i="1" s="1"/>
  <c r="J40" i="1" s="1"/>
  <c r="E9" i="1" s="1"/>
  <c r="E4" i="1" l="1"/>
  <c r="E10" i="1" s="1"/>
  <c r="J42" i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3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3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3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3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<sst xmlns="http://schemas.openxmlformats.org/spreadsheetml/2006/main" count="97" uniqueCount="87">
  <si>
    <t>Agency: must fill in
供应商（填入右边橘色处）</t>
  </si>
  <si>
    <t>Descripation描述</t>
  </si>
  <si>
    <t>Quotation
报价</t>
  </si>
  <si>
    <t xml:space="preserve">Item  </t>
  </si>
  <si>
    <t>Unit</t>
  </si>
  <si>
    <t>Time of usage</t>
  </si>
  <si>
    <t>SA Rate Card Price</t>
  </si>
  <si>
    <t>Total</t>
  </si>
  <si>
    <t>小时</t>
    <phoneticPr fontId="7" type="noConversion"/>
  </si>
  <si>
    <t>税 Tax</t>
    <phoneticPr fontId="7" type="noConversion"/>
  </si>
  <si>
    <t>报价明细表 Quotation Breakdown</t>
    <phoneticPr fontId="7" type="noConversion"/>
  </si>
  <si>
    <t>Design - Designer</t>
    <phoneticPr fontId="7" type="noConversion"/>
  </si>
  <si>
    <t>Healthcare - Medical Editor</t>
  </si>
  <si>
    <t>Total</t>
    <phoneticPr fontId="7" type="noConversion"/>
  </si>
  <si>
    <t>上海麦田公共关系咨询有限公司</t>
    <phoneticPr fontId="7" type="noConversion"/>
  </si>
  <si>
    <t>Item</t>
    <phoneticPr fontId="7" type="noConversion"/>
  </si>
  <si>
    <t>总计 Total</t>
  </si>
  <si>
    <t>Descripation</t>
    <phoneticPr fontId="7" type="noConversion"/>
  </si>
  <si>
    <t>Size</t>
    <phoneticPr fontId="7" type="noConversion"/>
  </si>
  <si>
    <t>Qty</t>
    <phoneticPr fontId="7" type="noConversion"/>
  </si>
  <si>
    <t>Unit Price</t>
    <phoneticPr fontId="7" type="noConversion"/>
  </si>
  <si>
    <t>Total(RMB)</t>
    <phoneticPr fontId="7" type="noConversion"/>
  </si>
  <si>
    <t>内容撰写与翻译</t>
    <phoneticPr fontId="7" type="noConversion"/>
  </si>
  <si>
    <t>1-1</t>
    <phoneticPr fontId="7" type="noConversion"/>
  </si>
  <si>
    <t>汉化翻译</t>
    <phoneticPr fontId="7" type="noConversion"/>
  </si>
  <si>
    <t>医学PPT撰写</t>
    <phoneticPr fontId="7" type="noConversion"/>
  </si>
  <si>
    <t>Total Amount</t>
    <phoneticPr fontId="7" type="noConversion"/>
  </si>
  <si>
    <t>小时</t>
    <phoneticPr fontId="7" type="noConversion"/>
  </si>
  <si>
    <t>文案</t>
    <phoneticPr fontId="7" type="noConversion"/>
  </si>
  <si>
    <t>Head of Strategic Planning</t>
    <phoneticPr fontId="7" type="noConversion"/>
  </si>
  <si>
    <t>LOGO设计</t>
  </si>
  <si>
    <t>Design - Designer</t>
  </si>
  <si>
    <t>小时</t>
  </si>
  <si>
    <t>屏保设计</t>
  </si>
  <si>
    <t>展架画面设计</t>
  </si>
  <si>
    <t>Event</t>
    <phoneticPr fontId="7" type="noConversion"/>
  </si>
  <si>
    <t>展架</t>
  </si>
  <si>
    <t>个</t>
  </si>
  <si>
    <t>1-2</t>
    <phoneticPr fontId="7" type="noConversion"/>
  </si>
  <si>
    <t>方案撰写</t>
    <phoneticPr fontId="7" type="noConversion"/>
  </si>
  <si>
    <t>手册排版</t>
    <phoneticPr fontId="7" type="noConversion"/>
  </si>
  <si>
    <t>幻灯片模板设计</t>
    <phoneticPr fontId="7" type="noConversion"/>
  </si>
  <si>
    <t>Event</t>
    <phoneticPr fontId="7" type="noConversion"/>
  </si>
  <si>
    <t>分钟</t>
    <phoneticPr fontId="7" type="noConversion"/>
  </si>
  <si>
    <t>视频制作（2部）</t>
    <phoneticPr fontId="7" type="noConversion"/>
  </si>
  <si>
    <t>创意设计</t>
    <phoneticPr fontId="7" type="noConversion"/>
  </si>
  <si>
    <t>物料制作</t>
    <phoneticPr fontId="7" type="noConversion"/>
  </si>
  <si>
    <t>视频制作</t>
    <phoneticPr fontId="7" type="noConversion"/>
  </si>
  <si>
    <t>小时</t>
    <phoneticPr fontId="7" type="noConversion"/>
  </si>
  <si>
    <t>单页美化</t>
    <phoneticPr fontId="7" type="noConversion"/>
  </si>
  <si>
    <t>2-1</t>
    <phoneticPr fontId="7" type="noConversion"/>
  </si>
  <si>
    <t>3-1</t>
    <phoneticPr fontId="7" type="noConversion"/>
  </si>
  <si>
    <t>3-2</t>
    <phoneticPr fontId="7" type="noConversion"/>
  </si>
  <si>
    <t>3-3</t>
    <phoneticPr fontId="7" type="noConversion"/>
  </si>
  <si>
    <t>3-4</t>
    <phoneticPr fontId="7" type="noConversion"/>
  </si>
  <si>
    <t>4-1</t>
    <phoneticPr fontId="7" type="noConversion"/>
  </si>
  <si>
    <t>5-1</t>
    <phoneticPr fontId="7" type="noConversion"/>
  </si>
  <si>
    <t>页</t>
    <phoneticPr fontId="7" type="noConversion"/>
  </si>
  <si>
    <t>KV设计</t>
    <phoneticPr fontId="7" type="noConversion"/>
  </si>
  <si>
    <t>Education</t>
    <phoneticPr fontId="7" type="noConversion"/>
  </si>
  <si>
    <t>3-5</t>
  </si>
  <si>
    <t>医学内容撰写</t>
    <phoneticPr fontId="7" type="noConversion"/>
  </si>
  <si>
    <t>1-3</t>
    <phoneticPr fontId="7" type="noConversion"/>
  </si>
  <si>
    <t>Healthcare - Medical Editor</t>
    <phoneticPr fontId="7" type="noConversion"/>
  </si>
  <si>
    <t>小时</t>
    <phoneticPr fontId="7" type="noConversion"/>
  </si>
  <si>
    <t>3-6</t>
    <phoneticPr fontId="7" type="noConversion"/>
  </si>
  <si>
    <t>3-7</t>
    <phoneticPr fontId="7" type="noConversion"/>
  </si>
  <si>
    <t>1份产品DA撰写，2份单页资料撰写（患者和临床医生）；总计14页；包含医学写作、编辑润色、校对及排版</t>
    <phoneticPr fontId="7" type="noConversion"/>
  </si>
  <si>
    <t>法布雷内部专家咨询会视频制作（加字幕），两部视频总计12分钟</t>
    <phoneticPr fontId="7" type="noConversion"/>
  </si>
  <si>
    <t>整合视频文件, 输出对应格式文件</t>
    <phoneticPr fontId="7" type="noConversion"/>
  </si>
  <si>
    <t>易拉宝制作（7个铝合金加重）</t>
    <phoneticPr fontId="7" type="noConversion"/>
  </si>
  <si>
    <t>1份评估表单页简单美化</t>
    <phoneticPr fontId="7" type="noConversion"/>
  </si>
  <si>
    <t>法布赞内部专家咨询会幻灯模板设计（2月16日）</t>
    <phoneticPr fontId="7" type="noConversion"/>
  </si>
  <si>
    <t>图片版权购买费用（2张）</t>
    <phoneticPr fontId="7" type="noConversion"/>
  </si>
  <si>
    <t>法布赞KV设计（不包含图片购买费用），1张</t>
    <phoneticPr fontId="7" type="noConversion"/>
  </si>
  <si>
    <t>会议手册封面封底设计,总计68页</t>
    <phoneticPr fontId="7" type="noConversion"/>
  </si>
  <si>
    <t>180x80展架设计（延展画面），2张</t>
    <phoneticPr fontId="7" type="noConversion"/>
  </si>
  <si>
    <t>16:9屏保设计（延展画面），1张</t>
    <phoneticPr fontId="7" type="noConversion"/>
  </si>
  <si>
    <t>法布赞LOGO排版设计（1套）</t>
    <phoneticPr fontId="7" type="noConversion"/>
  </si>
  <si>
    <t>法布赞KV Slogan方案撰写</t>
    <phoneticPr fontId="7" type="noConversion"/>
  </si>
  <si>
    <t>神经内科医生文字稿1篇</t>
    <phoneticPr fontId="7" type="noConversion"/>
  </si>
  <si>
    <t>1套培训幻灯翻译（新增任务6：99页）</t>
    <phoneticPr fontId="7" type="noConversion"/>
  </si>
  <si>
    <t>1份评估表正反两面翻译</t>
    <phoneticPr fontId="7" type="noConversion"/>
  </si>
  <si>
    <t>9套培训幻灯翻译（包含任务1,2,3,5,7,8,9,10,13共计389页）</t>
    <phoneticPr fontId="7" type="noConversion"/>
  </si>
  <si>
    <t>1套医学专有名词翻译</t>
    <phoneticPr fontId="7" type="noConversion"/>
  </si>
  <si>
    <t>一共4套PPT撰写，罕见病领域，难度较高（幻灯片包括科室会、共识指南解读和疗效解读，核心内容幻灯，共计183页）</t>
    <phoneticPr fontId="7" type="noConversion"/>
  </si>
  <si>
    <t>赛诺菲罕见病医学材料制作结算单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</si>
</sst>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76" formatCode="0&quot; &quot;;\(0\)"/>
    <numFmt numFmtId="177" formatCode="#,##0.00&quot; &quot;"/>
    <numFmt numFmtId="178" formatCode="0.00&quot; &quot;"/>
    <numFmt numFmtId="179" formatCode="0.0000%"/>
    <numFmt numFmtId="180" formatCode="#,##0.00_ "/>
    <numFmt numFmtId="181" formatCode="0.00_ "/>
    <numFmt numFmtId="182" formatCode="0_);\(0\)"/>
    <numFmt numFmtId="183" formatCode="#,##0.00_ ;[Red]\-#,##0.00\ "/>
    <numFmt numFmtId="184" formatCode="0_ "/>
    <numFmt numFmtId="185" formatCode="0&quot; &quot;"/>
  </numFmts>
  <fonts count="18" x14ac:knownFonts="1">
    <font>
      <sz val="12"/>
      <color indexed="8"/>
      <name val="宋体"/>
    </font>
    <font>
      <sz val="12"/>
      <color indexed="8"/>
      <name val="Microsoft YaHei UI"/>
      <family val="2"/>
      <charset val="134"/>
    </font>
    <font>
      <sz val="10"/>
      <color indexed="8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color indexed="8"/>
      <name val="Microsoft YaHei UI"/>
      <family val="2"/>
      <charset val="134"/>
    </font>
    <font>
      <sz val="11"/>
      <color indexed="8"/>
      <name val="Arial"/>
      <family val="2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Microsoft YaHei UI"/>
      <family val="2"/>
      <charset val="134"/>
    </font>
    <font>
      <sz val="11"/>
      <color indexed="8"/>
      <name val="Calibri"/>
      <family val="2"/>
    </font>
    <font>
      <sz val="11"/>
      <name val="Arial"/>
      <family val="1"/>
    </font>
    <font>
      <b/>
      <sz val="12"/>
      <name val="Microsoft YaHei UI"/>
      <family val="2"/>
      <charset val="134"/>
    </font>
    <font>
      <sz val="12"/>
      <color rgb="FFFF0000"/>
      <name val="Microsoft YaHei UI"/>
      <family val="2"/>
      <charset val="134"/>
    </font>
    <font>
      <sz val="22"/>
      <name val="Microsoft YaHei UI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24"/>
      <color rgb="FFFF0000"/>
      <name val="Microsoft YaHei UI"/>
      <family val="2"/>
      <charset val="134"/>
    </font>
  </fonts>
  <fills count="1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 applyNumberFormat="0" applyFill="0" applyBorder="0" applyProtection="0"/>
    <xf numFmtId="43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0"/>
  </cellStyleXfs>
  <cellXfs count="109">
    <xf numFmtId="0" fontId="0" fillId="0" borderId="0" xfId="0" applyFont="1" applyAlignment="1"/>
    <xf numFmtId="0" fontId="0" fillId="0" borderId="0" xfId="0" applyNumberFormat="1" applyFont="1" applyAlignment="1"/>
    <xf numFmtId="0" fontId="9" fillId="0" borderId="0" xfId="0" applyFont="1"/>
    <xf numFmtId="0" fontId="9" fillId="0" borderId="4" xfId="0" applyFont="1" applyFill="1" applyBorder="1" applyAlignment="1">
      <alignment horizontal="right" vertical="center"/>
    </xf>
    <xf numFmtId="0" fontId="9" fillId="0" borderId="4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center" wrapText="1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left"/>
    </xf>
    <xf numFmtId="179" fontId="12" fillId="6" borderId="0" xfId="0" applyNumberFormat="1" applyFont="1" applyFill="1" applyBorder="1" applyAlignment="1">
      <alignment horizontal="left"/>
    </xf>
    <xf numFmtId="0" fontId="9" fillId="6" borderId="0" xfId="0" applyFont="1" applyFill="1" applyBorder="1"/>
    <xf numFmtId="182" fontId="9" fillId="6" borderId="0" xfId="0" applyNumberFormat="1" applyFont="1" applyFill="1" applyBorder="1" applyAlignment="1">
      <alignment horizontal="right" vertical="center"/>
    </xf>
    <xf numFmtId="10" fontId="12" fillId="6" borderId="8" xfId="2" applyNumberFormat="1" applyFont="1" applyFill="1" applyBorder="1" applyAlignment="1">
      <alignment horizontal="right"/>
    </xf>
    <xf numFmtId="10" fontId="12" fillId="6" borderId="6" xfId="2" applyNumberFormat="1" applyFont="1" applyFill="1" applyBorder="1" applyAlignment="1">
      <alignment horizontal="left"/>
    </xf>
    <xf numFmtId="181" fontId="12" fillId="0" borderId="1" xfId="0" applyNumberFormat="1" applyFont="1" applyBorder="1" applyAlignment="1">
      <alignment horizontal="right"/>
    </xf>
    <xf numFmtId="181" fontId="9" fillId="0" borderId="1" xfId="0" applyNumberFormat="1" applyFont="1" applyBorder="1" applyAlignment="1">
      <alignment horizontal="left"/>
    </xf>
    <xf numFmtId="0" fontId="12" fillId="7" borderId="1" xfId="0" applyFont="1" applyFill="1" applyBorder="1" applyAlignment="1">
      <alignment horizontal="left" vertical="center"/>
    </xf>
    <xf numFmtId="183" fontId="12" fillId="0" borderId="11" xfId="0" applyNumberFormat="1" applyFont="1" applyFill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 wrapText="1"/>
    </xf>
    <xf numFmtId="0" fontId="2" fillId="9" borderId="0" xfId="0" applyFont="1" applyFill="1" applyAlignment="1">
      <alignment wrapText="1"/>
    </xf>
    <xf numFmtId="0" fontId="3" fillId="10" borderId="9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43" fontId="9" fillId="0" borderId="1" xfId="1" applyFont="1" applyBorder="1" applyAlignment="1"/>
    <xf numFmtId="0" fontId="9" fillId="0" borderId="9" xfId="0" applyFont="1" applyBorder="1" applyAlignment="1">
      <alignment horizontal="center" wrapText="1"/>
    </xf>
    <xf numFmtId="43" fontId="9" fillId="0" borderId="1" xfId="1" applyNumberFormat="1" applyFont="1" applyBorder="1" applyAlignment="1"/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wrapText="1"/>
    </xf>
    <xf numFmtId="43" fontId="9" fillId="0" borderId="0" xfId="1" applyNumberFormat="1" applyFont="1" applyBorder="1" applyAlignment="1"/>
    <xf numFmtId="0" fontId="3" fillId="11" borderId="1" xfId="0" applyFont="1" applyFill="1" applyBorder="1" applyAlignment="1">
      <alignment horizontal="center" vertical="center" wrapText="1"/>
    </xf>
    <xf numFmtId="182" fontId="4" fillId="11" borderId="1" xfId="0" applyNumberFormat="1" applyFont="1" applyFill="1" applyBorder="1" applyAlignment="1">
      <alignment horizontal="center" vertical="center" wrapText="1"/>
    </xf>
    <xf numFmtId="182" fontId="3" fillId="11" borderId="1" xfId="0" applyNumberFormat="1" applyFont="1" applyFill="1" applyBorder="1" applyAlignment="1">
      <alignment horizontal="center" vertical="center" wrapText="1"/>
    </xf>
    <xf numFmtId="182" fontId="3" fillId="11" borderId="9" xfId="0" applyNumberFormat="1" applyFont="1" applyFill="1" applyBorder="1" applyAlignment="1">
      <alignment horizontal="center" vertical="center" wrapText="1"/>
    </xf>
    <xf numFmtId="182" fontId="3" fillId="11" borderId="1" xfId="0" applyNumberFormat="1" applyFont="1" applyFill="1" applyBorder="1" applyAlignment="1">
      <alignment horizontal="right" vertical="center" wrapText="1"/>
    </xf>
    <xf numFmtId="182" fontId="3" fillId="12" borderId="1" xfId="0" applyNumberFormat="1" applyFont="1" applyFill="1" applyBorder="1" applyAlignment="1">
      <alignment horizontal="left" vertical="center" wrapText="1"/>
    </xf>
    <xf numFmtId="0" fontId="12" fillId="6" borderId="10" xfId="0" applyFont="1" applyFill="1" applyBorder="1" applyAlignment="1">
      <alignment horizontal="left"/>
    </xf>
    <xf numFmtId="180" fontId="12" fillId="6" borderId="8" xfId="0" applyNumberFormat="1" applyFont="1" applyFill="1" applyBorder="1" applyAlignment="1">
      <alignment horizontal="right"/>
    </xf>
    <xf numFmtId="180" fontId="12" fillId="6" borderId="1" xfId="0" applyNumberFormat="1" applyFont="1" applyFill="1" applyBorder="1" applyAlignment="1">
      <alignment horizontal="right"/>
    </xf>
    <xf numFmtId="0" fontId="0" fillId="2" borderId="13" xfId="0" applyFont="1" applyFill="1" applyBorder="1" applyAlignment="1"/>
    <xf numFmtId="0" fontId="5" fillId="3" borderId="15" xfId="0" applyNumberFormat="1" applyFont="1" applyFill="1" applyBorder="1" applyAlignment="1">
      <alignment horizontal="center" vertical="center"/>
    </xf>
    <xf numFmtId="49" fontId="5" fillId="3" borderId="16" xfId="0" applyNumberFormat="1" applyFont="1" applyFill="1" applyBorder="1" applyAlignment="1">
      <alignment horizontal="left"/>
    </xf>
    <xf numFmtId="0" fontId="5" fillId="3" borderId="16" xfId="0" applyFont="1" applyFill="1" applyBorder="1" applyAlignment="1">
      <alignment horizontal="left"/>
    </xf>
    <xf numFmtId="0" fontId="0" fillId="3" borderId="16" xfId="0" applyFont="1" applyFill="1" applyBorder="1" applyAlignment="1"/>
    <xf numFmtId="176" fontId="1" fillId="3" borderId="16" xfId="0" applyNumberFormat="1" applyFont="1" applyFill="1" applyBorder="1" applyAlignment="1">
      <alignment horizontal="right" vertical="center"/>
    </xf>
    <xf numFmtId="177" fontId="5" fillId="3" borderId="17" xfId="0" applyNumberFormat="1" applyFont="1" applyFill="1" applyBorder="1" applyAlignment="1">
      <alignment horizontal="right"/>
    </xf>
    <xf numFmtId="49" fontId="1" fillId="2" borderId="14" xfId="0" applyNumberFormat="1" applyFont="1" applyFill="1" applyBorder="1" applyAlignment="1">
      <alignment horizontal="center" vertical="center"/>
    </xf>
    <xf numFmtId="49" fontId="6" fillId="4" borderId="14" xfId="0" applyNumberFormat="1" applyFont="1" applyFill="1" applyBorder="1" applyAlignment="1">
      <alignment horizontal="left" vertical="center" wrapText="1"/>
    </xf>
    <xf numFmtId="49" fontId="1" fillId="2" borderId="14" xfId="0" applyNumberFormat="1" applyFont="1" applyFill="1" applyBorder="1" applyAlignment="1">
      <alignment horizontal="left" vertical="center"/>
    </xf>
    <xf numFmtId="49" fontId="1" fillId="2" borderId="14" xfId="0" applyNumberFormat="1" applyFont="1" applyFill="1" applyBorder="1" applyAlignment="1">
      <alignment horizontal="left" vertical="center" wrapText="1"/>
    </xf>
    <xf numFmtId="0" fontId="1" fillId="2" borderId="14" xfId="0" applyNumberFormat="1" applyFont="1" applyFill="1" applyBorder="1" applyAlignment="1">
      <alignment horizontal="right" vertical="center"/>
    </xf>
    <xf numFmtId="178" fontId="5" fillId="2" borderId="14" xfId="0" applyNumberFormat="1" applyFont="1" applyFill="1" applyBorder="1" applyAlignment="1">
      <alignment horizontal="right"/>
    </xf>
    <xf numFmtId="49" fontId="9" fillId="0" borderId="1" xfId="0" applyNumberFormat="1" applyFont="1" applyBorder="1" applyAlignment="1">
      <alignment wrapText="1"/>
    </xf>
    <xf numFmtId="49" fontId="1" fillId="0" borderId="5" xfId="0" applyNumberFormat="1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right" vertical="center"/>
    </xf>
    <xf numFmtId="0" fontId="9" fillId="0" borderId="24" xfId="0" applyFont="1" applyFill="1" applyBorder="1" applyAlignment="1">
      <alignment vertical="center" wrapText="1"/>
    </xf>
    <xf numFmtId="0" fontId="1" fillId="0" borderId="14" xfId="0" applyNumberFormat="1" applyFont="1" applyFill="1" applyBorder="1" applyAlignment="1">
      <alignment horizontal="right" vertical="center"/>
    </xf>
    <xf numFmtId="0" fontId="1" fillId="13" borderId="4" xfId="0" applyFont="1" applyFill="1" applyBorder="1" applyAlignment="1">
      <alignment horizontal="left" vertical="center" wrapText="1"/>
    </xf>
    <xf numFmtId="177" fontId="5" fillId="3" borderId="25" xfId="0" applyNumberFormat="1" applyFont="1" applyFill="1" applyBorder="1" applyAlignment="1">
      <alignment horizontal="right"/>
    </xf>
    <xf numFmtId="0" fontId="0" fillId="2" borderId="25" xfId="0" applyFont="1" applyFill="1" applyBorder="1" applyAlignment="1"/>
    <xf numFmtId="183" fontId="13" fillId="0" borderId="26" xfId="0" applyNumberFormat="1" applyFont="1" applyFill="1" applyBorder="1" applyAlignment="1">
      <alignment horizontal="right"/>
    </xf>
    <xf numFmtId="184" fontId="9" fillId="0" borderId="1" xfId="0" applyNumberFormat="1" applyFont="1" applyFill="1" applyBorder="1" applyAlignment="1">
      <alignment horizontal="right" vertical="center"/>
    </xf>
    <xf numFmtId="184" fontId="9" fillId="0" borderId="4" xfId="0" applyNumberFormat="1" applyFont="1" applyFill="1" applyBorder="1" applyAlignment="1">
      <alignment horizontal="right" vertical="center"/>
    </xf>
    <xf numFmtId="184" fontId="9" fillId="0" borderId="24" xfId="0" applyNumberFormat="1" applyFont="1" applyFill="1" applyBorder="1" applyAlignment="1">
      <alignment horizontal="right" vertical="center"/>
    </xf>
    <xf numFmtId="184" fontId="1" fillId="2" borderId="14" xfId="0" applyNumberFormat="1" applyFont="1" applyFill="1" applyBorder="1" applyAlignment="1">
      <alignment horizontal="right" vertical="center"/>
    </xf>
    <xf numFmtId="184" fontId="1" fillId="2" borderId="25" xfId="0" applyNumberFormat="1" applyFont="1" applyFill="1" applyBorder="1" applyAlignment="1">
      <alignment horizontal="right" vertical="center"/>
    </xf>
    <xf numFmtId="185" fontId="1" fillId="2" borderId="14" xfId="0" applyNumberFormat="1" applyFont="1" applyFill="1" applyBorder="1" applyAlignment="1">
      <alignment horizontal="right" vertical="center"/>
    </xf>
    <xf numFmtId="185" fontId="1" fillId="2" borderId="25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49" fontId="6" fillId="4" borderId="2" xfId="0" applyNumberFormat="1" applyFont="1" applyFill="1" applyBorder="1" applyAlignment="1">
      <alignment horizontal="left" vertical="center" wrapText="1"/>
    </xf>
    <xf numFmtId="49" fontId="6" fillId="4" borderId="3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left" vertical="center"/>
    </xf>
    <xf numFmtId="49" fontId="1" fillId="2" borderId="24" xfId="0" applyNumberFormat="1" applyFont="1" applyFill="1" applyBorder="1" applyAlignment="1">
      <alignment horizontal="left" vertical="center" wrapText="1"/>
    </xf>
    <xf numFmtId="49" fontId="1" fillId="2" borderId="5" xfId="0" applyNumberFormat="1" applyFont="1" applyFill="1" applyBorder="1" applyAlignment="1">
      <alignment horizontal="left" vertical="center" wrapText="1"/>
    </xf>
    <xf numFmtId="49" fontId="1" fillId="2" borderId="21" xfId="0" applyNumberFormat="1" applyFont="1" applyFill="1" applyBorder="1" applyAlignment="1">
      <alignment horizontal="left" vertical="center" wrapText="1"/>
    </xf>
    <xf numFmtId="49" fontId="1" fillId="2" borderId="23" xfId="0" applyNumberFormat="1" applyFont="1" applyFill="1" applyBorder="1" applyAlignment="1">
      <alignment horizontal="left" vertical="center" wrapText="1"/>
    </xf>
    <xf numFmtId="49" fontId="1" fillId="0" borderId="22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7" fillId="0" borderId="12" xfId="0" applyFont="1" applyBorder="1" applyAlignment="1">
      <alignment horizontal="center" wrapText="1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1" fillId="5" borderId="24" xfId="3" applyFont="1" applyFill="1" applyBorder="1" applyAlignment="1">
      <alignment horizontal="left" vertical="center" wrapText="1"/>
    </xf>
    <xf numFmtId="0" fontId="11" fillId="5" borderId="5" xfId="3" applyFont="1" applyFill="1" applyBorder="1" applyAlignment="1">
      <alignment horizontal="left" vertical="center" wrapText="1"/>
    </xf>
    <xf numFmtId="0" fontId="11" fillId="5" borderId="6" xfId="3" applyFont="1" applyFill="1" applyBorder="1" applyAlignment="1">
      <alignment horizontal="left" vertical="center" wrapText="1"/>
    </xf>
    <xf numFmtId="0" fontId="11" fillId="5" borderId="21" xfId="3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2" fillId="0" borderId="9" xfId="0" applyFont="1" applyBorder="1" applyAlignment="1">
      <alignment horizontal="right"/>
    </xf>
    <xf numFmtId="0" fontId="12" fillId="0" borderId="10" xfId="0" applyFont="1" applyBorder="1" applyAlignment="1">
      <alignment horizontal="right"/>
    </xf>
    <xf numFmtId="0" fontId="12" fillId="0" borderId="11" xfId="0" applyFont="1" applyBorder="1" applyAlignment="1">
      <alignment horizontal="right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49" fontId="1" fillId="2" borderId="18" xfId="0" applyNumberFormat="1" applyFont="1" applyFill="1" applyBorder="1" applyAlignment="1">
      <alignment horizontal="right"/>
    </xf>
    <xf numFmtId="0" fontId="1" fillId="2" borderId="19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left" vertical="center" wrapText="1"/>
    </xf>
  </cellXfs>
  <cellStyles count="4">
    <cellStyle name="Normal 2" xfId="3"/>
    <cellStyle name="百分比" xfId="2" builtinId="5"/>
    <cellStyle name="常规" xfId="0" builtinId="0"/>
    <cellStyle name="千位分隔" xfId="1" builtinId="3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CC99"/>
      <rgbColor rgb="FF90713A"/>
      <rgbColor rgb="FFFF0000"/>
      <rgbColor rgb="FF003366"/>
      <rgbColor rgb="FFB97034"/>
      <rgbColor rgb="FFC0C0C0"/>
      <rgbColor rgb="FFF2F2F2"/>
      <rgbColor rgb="FFFFFF00"/>
      <rgbColor rgb="FF969696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G42"/>
  <sheetViews>
    <sheetView showGridLines="0" tabSelected="1" zoomScale="70" zoomScaleNormal="70" workbookViewId="0">
      <selection activeCell="J18" sqref="J18"/>
    </sheetView>
  </sheetViews>
  <sheetFormatPr defaultColWidth="8.875" defaultRowHeight="15.75" customHeight="1" x14ac:dyDescent="0.15"/>
  <cols>
    <col min="1" max="1" width="8.875" style="1" customWidth="1"/>
    <col min="2" max="2" width="8.5" style="1" customWidth="1"/>
    <col min="3" max="4" width="25.625" style="1" customWidth="1"/>
    <col min="5" max="5" width="18.875" style="1" customWidth="1"/>
    <col min="6" max="6" width="24.125" style="1" customWidth="1"/>
    <col min="7" max="7" width="8.625" style="1" customWidth="1"/>
    <col min="8" max="8" width="8.5" style="1" customWidth="1"/>
    <col min="9" max="9" width="13.5" style="1" customWidth="1"/>
    <col min="10" max="10" width="13.625" style="1" customWidth="1"/>
    <col min="11" max="11" width="16" style="1" customWidth="1"/>
    <col min="12" max="241" width="8.875" style="1" customWidth="1"/>
  </cols>
  <sheetData>
    <row r="1" spans="2:11" s="2" customFormat="1" ht="36" customHeight="1" x14ac:dyDescent="0.45">
      <c r="B1" s="85" t="s">
        <v>86</v>
      </c>
      <c r="C1" s="85"/>
      <c r="D1" s="85"/>
      <c r="E1" s="85"/>
      <c r="F1" s="85"/>
      <c r="H1" s="18"/>
      <c r="I1" s="18"/>
      <c r="J1" s="18"/>
      <c r="K1" s="19"/>
    </row>
    <row r="2" spans="2:11" s="2" customFormat="1" ht="31.5" x14ac:dyDescent="0.25">
      <c r="B2" s="20"/>
      <c r="C2" s="21" t="s">
        <v>0</v>
      </c>
      <c r="D2" s="21"/>
      <c r="E2" s="22" t="s">
        <v>14</v>
      </c>
      <c r="G2" s="18"/>
      <c r="H2" s="18"/>
      <c r="I2" s="18"/>
      <c r="J2" s="18"/>
      <c r="K2" s="19"/>
    </row>
    <row r="3" spans="2:11" s="2" customFormat="1" x14ac:dyDescent="0.25">
      <c r="B3" s="23" t="s">
        <v>15</v>
      </c>
      <c r="C3" s="24" t="s">
        <v>1</v>
      </c>
      <c r="D3" s="24"/>
      <c r="E3" s="24" t="s">
        <v>2</v>
      </c>
      <c r="F3" s="18"/>
      <c r="G3" s="18"/>
      <c r="H3" s="18"/>
      <c r="I3" s="18"/>
      <c r="J3" s="18"/>
      <c r="K3" s="19"/>
    </row>
    <row r="4" spans="2:11" s="2" customFormat="1" x14ac:dyDescent="0.25">
      <c r="B4" s="25">
        <v>1</v>
      </c>
      <c r="C4" s="26" t="str">
        <f>C14</f>
        <v>内容撰写与翻译</v>
      </c>
      <c r="D4" s="26"/>
      <c r="E4" s="27">
        <f>J14</f>
        <v>325000</v>
      </c>
      <c r="F4" s="18"/>
      <c r="G4" s="18"/>
      <c r="H4" s="18"/>
      <c r="I4" s="18"/>
      <c r="J4" s="18"/>
      <c r="K4" s="19"/>
    </row>
    <row r="5" spans="2:11" s="2" customFormat="1" x14ac:dyDescent="0.25">
      <c r="B5" s="25">
        <v>2</v>
      </c>
      <c r="C5" s="55" t="str">
        <f>C22</f>
        <v>文案</v>
      </c>
      <c r="D5" s="26"/>
      <c r="E5" s="27">
        <f>J22</f>
        <v>3200</v>
      </c>
      <c r="F5" s="18"/>
      <c r="G5" s="18"/>
      <c r="H5" s="18"/>
      <c r="I5" s="18"/>
      <c r="J5" s="18"/>
      <c r="K5" s="19"/>
    </row>
    <row r="6" spans="2:11" s="2" customFormat="1" x14ac:dyDescent="0.25">
      <c r="B6" s="25">
        <v>3</v>
      </c>
      <c r="C6" s="26" t="str">
        <f>C24</f>
        <v>创意设计</v>
      </c>
      <c r="D6" s="26"/>
      <c r="E6" s="27">
        <f>J24</f>
        <v>26600</v>
      </c>
      <c r="F6" s="18"/>
      <c r="G6" s="18"/>
      <c r="H6" s="18"/>
      <c r="I6" s="18"/>
      <c r="J6" s="18"/>
      <c r="K6" s="19"/>
    </row>
    <row r="7" spans="2:11" s="2" customFormat="1" x14ac:dyDescent="0.25">
      <c r="B7" s="25">
        <v>4</v>
      </c>
      <c r="C7" s="55" t="str">
        <f>C33</f>
        <v>物料制作</v>
      </c>
      <c r="D7" s="26"/>
      <c r="E7" s="27">
        <f>J33</f>
        <v>1400</v>
      </c>
      <c r="F7" s="18"/>
      <c r="G7" s="18"/>
      <c r="H7" s="18"/>
      <c r="I7" s="18"/>
      <c r="J7" s="18"/>
      <c r="K7" s="19"/>
    </row>
    <row r="8" spans="2:11" s="2" customFormat="1" x14ac:dyDescent="0.25">
      <c r="B8" s="25">
        <v>5</v>
      </c>
      <c r="C8" s="55" t="str">
        <f>C35</f>
        <v>视频制作</v>
      </c>
      <c r="D8" s="26"/>
      <c r="E8" s="27">
        <f>J35</f>
        <v>8820.0239999999994</v>
      </c>
      <c r="F8" s="18"/>
      <c r="G8" s="18"/>
      <c r="H8" s="18"/>
      <c r="I8" s="18"/>
      <c r="J8" s="18"/>
      <c r="K8" s="19"/>
    </row>
    <row r="9" spans="2:11" s="2" customFormat="1" x14ac:dyDescent="0.25">
      <c r="B9" s="25">
        <v>6</v>
      </c>
      <c r="C9" s="26" t="str">
        <f>C39</f>
        <v>税 Tax</v>
      </c>
      <c r="D9" s="26"/>
      <c r="E9" s="27">
        <f>J40</f>
        <v>21901.201439999997</v>
      </c>
      <c r="F9" s="18"/>
      <c r="G9" s="18"/>
      <c r="H9" s="18"/>
      <c r="I9" s="18"/>
      <c r="J9" s="18"/>
      <c r="K9" s="19"/>
    </row>
    <row r="10" spans="2:11" s="2" customFormat="1" x14ac:dyDescent="0.25">
      <c r="B10" s="28"/>
      <c r="C10" s="26" t="s">
        <v>16</v>
      </c>
      <c r="D10" s="26"/>
      <c r="E10" s="29">
        <f>SUM(E4:E9)</f>
        <v>386921.22543999995</v>
      </c>
      <c r="F10" s="18"/>
      <c r="G10" s="18"/>
      <c r="H10" s="18"/>
      <c r="I10" s="18"/>
      <c r="J10" s="18"/>
      <c r="K10" s="19"/>
    </row>
    <row r="11" spans="2:11" s="2" customFormat="1" x14ac:dyDescent="0.25">
      <c r="B11" s="30"/>
      <c r="C11" s="31"/>
      <c r="D11" s="31"/>
      <c r="E11" s="32"/>
      <c r="F11" s="18"/>
      <c r="G11" s="18"/>
      <c r="H11" s="18"/>
      <c r="I11" s="18"/>
      <c r="J11" s="18"/>
      <c r="K11" s="19"/>
    </row>
    <row r="12" spans="2:11" s="2" customFormat="1" ht="31.5" x14ac:dyDescent="0.5">
      <c r="B12" s="30"/>
      <c r="C12" s="86" t="s">
        <v>10</v>
      </c>
      <c r="D12" s="86"/>
      <c r="E12" s="86"/>
      <c r="F12" s="86"/>
      <c r="G12" s="86"/>
      <c r="H12" s="86"/>
      <c r="I12" s="86"/>
      <c r="J12" s="86"/>
      <c r="K12" s="19"/>
    </row>
    <row r="13" spans="2:11" s="2" customFormat="1" ht="47.25" x14ac:dyDescent="0.25">
      <c r="B13" s="33" t="s">
        <v>3</v>
      </c>
      <c r="C13" s="33" t="s">
        <v>17</v>
      </c>
      <c r="D13" s="33"/>
      <c r="E13" s="33" t="s">
        <v>4</v>
      </c>
      <c r="F13" s="33" t="s">
        <v>18</v>
      </c>
      <c r="G13" s="34" t="s">
        <v>19</v>
      </c>
      <c r="H13" s="35" t="s">
        <v>5</v>
      </c>
      <c r="I13" s="36" t="s">
        <v>20</v>
      </c>
      <c r="J13" s="37" t="s">
        <v>21</v>
      </c>
      <c r="K13" s="38" t="s">
        <v>6</v>
      </c>
    </row>
    <row r="14" spans="2:11" s="2" customFormat="1" x14ac:dyDescent="0.25">
      <c r="B14" s="7">
        <v>1</v>
      </c>
      <c r="C14" s="39" t="s">
        <v>22</v>
      </c>
      <c r="D14" s="8"/>
      <c r="E14" s="8"/>
      <c r="F14" s="10"/>
      <c r="G14" s="11"/>
      <c r="H14" s="11"/>
      <c r="I14" s="11"/>
      <c r="J14" s="40">
        <f>SUM(J15:J21)</f>
        <v>325000</v>
      </c>
      <c r="K14" s="41"/>
    </row>
    <row r="15" spans="2:11" s="2" customFormat="1" x14ac:dyDescent="0.25">
      <c r="B15" s="87" t="s">
        <v>23</v>
      </c>
      <c r="C15" s="79" t="s">
        <v>24</v>
      </c>
      <c r="D15" s="89" t="s">
        <v>12</v>
      </c>
      <c r="E15" s="93" t="s">
        <v>8</v>
      </c>
      <c r="F15" s="60" t="s">
        <v>84</v>
      </c>
      <c r="G15" s="3">
        <v>1</v>
      </c>
      <c r="H15" s="4">
        <v>10</v>
      </c>
      <c r="I15" s="64">
        <v>400</v>
      </c>
      <c r="J15" s="65">
        <f t="shared" ref="J15:J21" si="0">I15*G15*H15</f>
        <v>4000</v>
      </c>
      <c r="K15" s="66">
        <v>446</v>
      </c>
    </row>
    <row r="16" spans="2:11" s="2" customFormat="1" ht="47.25" x14ac:dyDescent="0.25">
      <c r="B16" s="88"/>
      <c r="C16" s="80"/>
      <c r="D16" s="90"/>
      <c r="E16" s="94"/>
      <c r="F16" s="60" t="s">
        <v>83</v>
      </c>
      <c r="G16" s="3">
        <v>9</v>
      </c>
      <c r="H16" s="4">
        <v>43</v>
      </c>
      <c r="I16" s="64">
        <v>400</v>
      </c>
      <c r="J16" s="65">
        <f t="shared" si="0"/>
        <v>154800</v>
      </c>
      <c r="K16" s="66">
        <v>446</v>
      </c>
    </row>
    <row r="17" spans="1:241" s="2" customFormat="1" x14ac:dyDescent="0.25">
      <c r="B17" s="56"/>
      <c r="C17" s="80"/>
      <c r="D17" s="90"/>
      <c r="E17" s="94"/>
      <c r="F17" s="60" t="s">
        <v>82</v>
      </c>
      <c r="G17" s="57">
        <v>1</v>
      </c>
      <c r="H17" s="58">
        <v>4</v>
      </c>
      <c r="I17" s="64">
        <v>400</v>
      </c>
      <c r="J17" s="65">
        <f t="shared" si="0"/>
        <v>1600</v>
      </c>
      <c r="K17" s="66">
        <v>446</v>
      </c>
    </row>
    <row r="18" spans="1:241" s="2" customFormat="1" ht="31.5" x14ac:dyDescent="0.25">
      <c r="B18" s="56"/>
      <c r="C18" s="81"/>
      <c r="D18" s="91"/>
      <c r="E18" s="95"/>
      <c r="F18" s="60" t="s">
        <v>81</v>
      </c>
      <c r="G18" s="57">
        <v>1</v>
      </c>
      <c r="H18" s="58">
        <v>24</v>
      </c>
      <c r="I18" s="64">
        <v>400</v>
      </c>
      <c r="J18" s="65">
        <f t="shared" si="0"/>
        <v>9600</v>
      </c>
      <c r="K18" s="66">
        <v>446</v>
      </c>
    </row>
    <row r="19" spans="1:241" s="2" customFormat="1" ht="78.75" x14ac:dyDescent="0.25">
      <c r="B19" s="83" t="s">
        <v>38</v>
      </c>
      <c r="C19" s="82" t="s">
        <v>25</v>
      </c>
      <c r="D19" s="89" t="s">
        <v>59</v>
      </c>
      <c r="E19" s="93" t="s">
        <v>57</v>
      </c>
      <c r="F19" s="60" t="s">
        <v>85</v>
      </c>
      <c r="G19" s="5">
        <v>183</v>
      </c>
      <c r="H19" s="6">
        <v>1</v>
      </c>
      <c r="I19" s="64">
        <v>600</v>
      </c>
      <c r="J19" s="64">
        <f t="shared" si="0"/>
        <v>109800</v>
      </c>
      <c r="K19" s="64">
        <v>625</v>
      </c>
    </row>
    <row r="20" spans="1:241" s="2" customFormat="1" ht="78.75" x14ac:dyDescent="0.25">
      <c r="B20" s="84"/>
      <c r="C20" s="81"/>
      <c r="D20" s="92"/>
      <c r="E20" s="96"/>
      <c r="F20" s="60" t="s">
        <v>67</v>
      </c>
      <c r="G20" s="5">
        <v>1</v>
      </c>
      <c r="H20" s="6">
        <v>14</v>
      </c>
      <c r="I20" s="64">
        <v>3000</v>
      </c>
      <c r="J20" s="64">
        <f t="shared" si="0"/>
        <v>42000</v>
      </c>
      <c r="K20" s="64">
        <v>3393</v>
      </c>
    </row>
    <row r="21" spans="1:241" ht="31.5" customHeight="1" x14ac:dyDescent="0.15">
      <c r="A21" s="42"/>
      <c r="B21" s="49" t="s">
        <v>62</v>
      </c>
      <c r="C21" s="52" t="s">
        <v>61</v>
      </c>
      <c r="D21" s="50" t="s">
        <v>63</v>
      </c>
      <c r="E21" s="51" t="s">
        <v>64</v>
      </c>
      <c r="F21" s="60" t="s">
        <v>80</v>
      </c>
      <c r="G21" s="53">
        <v>1</v>
      </c>
      <c r="H21" s="53">
        <v>8</v>
      </c>
      <c r="I21" s="67">
        <v>400</v>
      </c>
      <c r="J21" s="67">
        <f t="shared" si="0"/>
        <v>3200</v>
      </c>
      <c r="K21" s="68">
        <v>446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</row>
    <row r="22" spans="1:241" ht="17.45" customHeight="1" x14ac:dyDescent="0.25">
      <c r="A22" s="42"/>
      <c r="B22" s="43">
        <v>2</v>
      </c>
      <c r="C22" s="44" t="s">
        <v>28</v>
      </c>
      <c r="D22" s="45"/>
      <c r="E22" s="45"/>
      <c r="F22" s="46"/>
      <c r="G22" s="47"/>
      <c r="H22" s="47"/>
      <c r="I22" s="47"/>
      <c r="J22" s="48">
        <f>SUM(J23)</f>
        <v>3200</v>
      </c>
      <c r="K22" s="61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</row>
    <row r="23" spans="1:241" ht="31.5" customHeight="1" x14ac:dyDescent="0.15">
      <c r="A23" s="42"/>
      <c r="B23" s="49" t="s">
        <v>50</v>
      </c>
      <c r="C23" s="52" t="s">
        <v>39</v>
      </c>
      <c r="D23" s="50" t="s">
        <v>29</v>
      </c>
      <c r="E23" s="51" t="s">
        <v>27</v>
      </c>
      <c r="F23" s="60" t="s">
        <v>79</v>
      </c>
      <c r="G23" s="53">
        <v>1</v>
      </c>
      <c r="H23" s="53">
        <v>4</v>
      </c>
      <c r="I23" s="69">
        <v>800</v>
      </c>
      <c r="J23" s="69">
        <f>G23*H23*I23</f>
        <v>3200</v>
      </c>
      <c r="K23" s="70">
        <v>893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</row>
    <row r="24" spans="1:241" ht="17.45" customHeight="1" x14ac:dyDescent="0.25">
      <c r="A24" s="42"/>
      <c r="B24" s="43">
        <v>3</v>
      </c>
      <c r="C24" s="45" t="s">
        <v>45</v>
      </c>
      <c r="D24" s="45"/>
      <c r="E24" s="45"/>
      <c r="F24" s="46"/>
      <c r="G24" s="47"/>
      <c r="H24" s="47"/>
      <c r="I24" s="47"/>
      <c r="J24" s="48">
        <f>SUM(J25:J32)</f>
        <v>26600</v>
      </c>
      <c r="K24" s="61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</row>
    <row r="25" spans="1:241" ht="31.5" customHeight="1" x14ac:dyDescent="0.15">
      <c r="A25" s="42"/>
      <c r="B25" s="49" t="s">
        <v>51</v>
      </c>
      <c r="C25" s="52" t="s">
        <v>30</v>
      </c>
      <c r="D25" s="50" t="s">
        <v>31</v>
      </c>
      <c r="E25" s="51" t="s">
        <v>32</v>
      </c>
      <c r="F25" s="60" t="s">
        <v>78</v>
      </c>
      <c r="G25" s="53">
        <v>1</v>
      </c>
      <c r="H25" s="53">
        <v>8</v>
      </c>
      <c r="I25" s="69">
        <v>300</v>
      </c>
      <c r="J25" s="69">
        <f t="shared" ref="J25:J32" si="1">I25*G25*H25</f>
        <v>2400</v>
      </c>
      <c r="K25" s="70">
        <v>304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</row>
    <row r="26" spans="1:241" ht="31.5" customHeight="1" x14ac:dyDescent="0.15">
      <c r="A26" s="42"/>
      <c r="B26" s="49" t="s">
        <v>52</v>
      </c>
      <c r="C26" s="52" t="s">
        <v>33</v>
      </c>
      <c r="D26" s="50" t="s">
        <v>31</v>
      </c>
      <c r="E26" s="51" t="s">
        <v>32</v>
      </c>
      <c r="F26" s="60" t="s">
        <v>77</v>
      </c>
      <c r="G26" s="53">
        <v>1</v>
      </c>
      <c r="H26" s="53">
        <v>1</v>
      </c>
      <c r="I26" s="69">
        <v>300</v>
      </c>
      <c r="J26" s="69">
        <f t="shared" si="1"/>
        <v>300</v>
      </c>
      <c r="K26" s="70">
        <v>304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</row>
    <row r="27" spans="1:241" ht="31.5" customHeight="1" x14ac:dyDescent="0.15">
      <c r="A27" s="42"/>
      <c r="B27" s="49" t="s">
        <v>53</v>
      </c>
      <c r="C27" s="52" t="s">
        <v>34</v>
      </c>
      <c r="D27" s="50" t="s">
        <v>31</v>
      </c>
      <c r="E27" s="51" t="s">
        <v>32</v>
      </c>
      <c r="F27" s="60" t="s">
        <v>76</v>
      </c>
      <c r="G27" s="53">
        <v>2</v>
      </c>
      <c r="H27" s="53">
        <v>1</v>
      </c>
      <c r="I27" s="69">
        <v>300</v>
      </c>
      <c r="J27" s="69">
        <f t="shared" si="1"/>
        <v>600</v>
      </c>
      <c r="K27" s="70">
        <v>304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</row>
    <row r="28" spans="1:241" ht="31.5" customHeight="1" x14ac:dyDescent="0.15">
      <c r="A28" s="42"/>
      <c r="B28" s="49" t="s">
        <v>54</v>
      </c>
      <c r="C28" s="52" t="s">
        <v>40</v>
      </c>
      <c r="D28" s="50" t="s">
        <v>35</v>
      </c>
      <c r="E28" s="51" t="s">
        <v>57</v>
      </c>
      <c r="F28" s="60" t="s">
        <v>75</v>
      </c>
      <c r="G28" s="53">
        <v>1</v>
      </c>
      <c r="H28" s="53">
        <v>68</v>
      </c>
      <c r="I28" s="69">
        <v>100</v>
      </c>
      <c r="J28" s="69">
        <f t="shared" si="1"/>
        <v>6800</v>
      </c>
      <c r="K28" s="70">
        <v>180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</row>
    <row r="29" spans="1:241" ht="31.5" customHeight="1" x14ac:dyDescent="0.15">
      <c r="A29" s="42"/>
      <c r="B29" s="71" t="s">
        <v>60</v>
      </c>
      <c r="C29" s="73" t="s">
        <v>58</v>
      </c>
      <c r="D29" s="75" t="s">
        <v>11</v>
      </c>
      <c r="E29" s="77" t="s">
        <v>8</v>
      </c>
      <c r="F29" s="60" t="s">
        <v>74</v>
      </c>
      <c r="G29" s="53">
        <v>1</v>
      </c>
      <c r="H29" s="59">
        <v>36</v>
      </c>
      <c r="I29" s="69">
        <v>300</v>
      </c>
      <c r="J29" s="69">
        <f t="shared" si="1"/>
        <v>10800</v>
      </c>
      <c r="K29" s="70">
        <v>304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</row>
    <row r="30" spans="1:241" ht="31.5" customHeight="1" x14ac:dyDescent="0.15">
      <c r="A30" s="42"/>
      <c r="B30" s="72"/>
      <c r="C30" s="74"/>
      <c r="D30" s="76"/>
      <c r="E30" s="78"/>
      <c r="F30" s="60" t="s">
        <v>73</v>
      </c>
      <c r="G30" s="53">
        <v>2</v>
      </c>
      <c r="H30" s="59">
        <v>1</v>
      </c>
      <c r="I30" s="69">
        <v>2100</v>
      </c>
      <c r="J30" s="69">
        <f t="shared" si="1"/>
        <v>4200</v>
      </c>
      <c r="K30" s="7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</row>
    <row r="31" spans="1:241" ht="31.5" customHeight="1" x14ac:dyDescent="0.15">
      <c r="A31" s="42"/>
      <c r="B31" s="49" t="s">
        <v>65</v>
      </c>
      <c r="C31" s="52" t="s">
        <v>41</v>
      </c>
      <c r="D31" s="50" t="s">
        <v>11</v>
      </c>
      <c r="E31" s="51" t="s">
        <v>8</v>
      </c>
      <c r="F31" s="60" t="s">
        <v>72</v>
      </c>
      <c r="G31" s="53">
        <v>1</v>
      </c>
      <c r="H31" s="53">
        <v>2</v>
      </c>
      <c r="I31" s="69">
        <v>300</v>
      </c>
      <c r="J31" s="69">
        <f t="shared" si="1"/>
        <v>600</v>
      </c>
      <c r="K31" s="70">
        <v>304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</row>
    <row r="32" spans="1:241" ht="31.5" customHeight="1" x14ac:dyDescent="0.15">
      <c r="A32" s="42"/>
      <c r="B32" s="49" t="s">
        <v>66</v>
      </c>
      <c r="C32" s="52" t="s">
        <v>49</v>
      </c>
      <c r="D32" s="50" t="s">
        <v>11</v>
      </c>
      <c r="E32" s="51" t="s">
        <v>48</v>
      </c>
      <c r="F32" s="60" t="s">
        <v>71</v>
      </c>
      <c r="G32" s="53">
        <v>1</v>
      </c>
      <c r="H32" s="53">
        <v>3</v>
      </c>
      <c r="I32" s="69">
        <v>300</v>
      </c>
      <c r="J32" s="69">
        <f t="shared" si="1"/>
        <v>900</v>
      </c>
      <c r="K32" s="70">
        <v>304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</row>
    <row r="33" spans="1:241" ht="17.45" customHeight="1" x14ac:dyDescent="0.25">
      <c r="A33" s="42"/>
      <c r="B33" s="43">
        <v>4</v>
      </c>
      <c r="C33" s="44" t="s">
        <v>46</v>
      </c>
      <c r="D33" s="45"/>
      <c r="E33" s="45"/>
      <c r="F33" s="46"/>
      <c r="G33" s="47"/>
      <c r="H33" s="47"/>
      <c r="I33" s="47"/>
      <c r="J33" s="48">
        <f>SUM(J34)</f>
        <v>1400</v>
      </c>
      <c r="K33" s="61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</row>
    <row r="34" spans="1:241" ht="31.5" customHeight="1" x14ac:dyDescent="0.15">
      <c r="A34" s="42"/>
      <c r="B34" s="49" t="s">
        <v>55</v>
      </c>
      <c r="C34" s="52" t="s">
        <v>36</v>
      </c>
      <c r="D34" s="50" t="s">
        <v>42</v>
      </c>
      <c r="E34" s="51" t="s">
        <v>37</v>
      </c>
      <c r="F34" s="60" t="s">
        <v>70</v>
      </c>
      <c r="G34" s="53">
        <v>7</v>
      </c>
      <c r="H34" s="53">
        <v>1</v>
      </c>
      <c r="I34" s="69">
        <v>200</v>
      </c>
      <c r="J34" s="69">
        <f>I34*G34*H34</f>
        <v>1400</v>
      </c>
      <c r="K34" s="70">
        <v>200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</row>
    <row r="35" spans="1:241" ht="17.45" customHeight="1" x14ac:dyDescent="0.25">
      <c r="A35" s="42"/>
      <c r="B35" s="43">
        <v>5</v>
      </c>
      <c r="C35" s="44" t="s">
        <v>47</v>
      </c>
      <c r="D35" s="45"/>
      <c r="E35" s="45"/>
      <c r="F35" s="46"/>
      <c r="G35" s="47"/>
      <c r="H35" s="47"/>
      <c r="I35" s="47"/>
      <c r="J35" s="48">
        <f>SUM(J36:J37)</f>
        <v>8820.0239999999994</v>
      </c>
      <c r="K35" s="61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</row>
    <row r="36" spans="1:241" ht="89.25" customHeight="1" x14ac:dyDescent="0.15">
      <c r="A36" s="42"/>
      <c r="B36" s="71" t="s">
        <v>56</v>
      </c>
      <c r="C36" s="107" t="s">
        <v>44</v>
      </c>
      <c r="D36" s="75" t="s">
        <v>35</v>
      </c>
      <c r="E36" s="77" t="s">
        <v>43</v>
      </c>
      <c r="F36" s="60" t="s">
        <v>68</v>
      </c>
      <c r="G36" s="53">
        <v>1</v>
      </c>
      <c r="H36" s="53">
        <v>12</v>
      </c>
      <c r="I36" s="69">
        <v>635.00199999999995</v>
      </c>
      <c r="J36" s="69">
        <f t="shared" ref="J36:J37" si="2">I36*G36*H36</f>
        <v>7620.0239999999994</v>
      </c>
      <c r="K36" s="70">
        <v>800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</row>
    <row r="37" spans="1:241" ht="31.5" customHeight="1" x14ac:dyDescent="0.15">
      <c r="A37" s="42"/>
      <c r="B37" s="72"/>
      <c r="C37" s="108"/>
      <c r="D37" s="76"/>
      <c r="E37" s="78"/>
      <c r="F37" s="60" t="s">
        <v>69</v>
      </c>
      <c r="G37" s="53">
        <v>1</v>
      </c>
      <c r="H37" s="53">
        <v>2</v>
      </c>
      <c r="I37" s="69">
        <v>600</v>
      </c>
      <c r="J37" s="69">
        <f t="shared" si="2"/>
        <v>1200</v>
      </c>
      <c r="K37" s="70">
        <v>600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</row>
    <row r="38" spans="1:241" ht="17.45" customHeight="1" x14ac:dyDescent="0.25">
      <c r="A38" s="42"/>
      <c r="B38" s="104" t="s">
        <v>7</v>
      </c>
      <c r="C38" s="105"/>
      <c r="D38" s="105"/>
      <c r="E38" s="105"/>
      <c r="F38" s="105"/>
      <c r="G38" s="105"/>
      <c r="H38" s="105"/>
      <c r="I38" s="106"/>
      <c r="J38" s="54">
        <f>J24+J22+J33+J14+J35</f>
        <v>365020.02399999998</v>
      </c>
      <c r="K38" s="62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</row>
    <row r="39" spans="1:241" s="2" customFormat="1" x14ac:dyDescent="0.25">
      <c r="B39" s="7">
        <v>6</v>
      </c>
      <c r="C39" s="8" t="s">
        <v>9</v>
      </c>
      <c r="D39" s="8"/>
      <c r="E39" s="9">
        <v>0.06</v>
      </c>
      <c r="F39" s="10"/>
      <c r="G39" s="11"/>
      <c r="H39" s="11"/>
      <c r="I39" s="11"/>
      <c r="J39" s="12"/>
      <c r="K39" s="13"/>
    </row>
    <row r="40" spans="1:241" s="2" customFormat="1" x14ac:dyDescent="0.25">
      <c r="B40" s="97" t="s">
        <v>13</v>
      </c>
      <c r="C40" s="98"/>
      <c r="D40" s="98"/>
      <c r="E40" s="98"/>
      <c r="F40" s="98"/>
      <c r="G40" s="98"/>
      <c r="H40" s="98"/>
      <c r="I40" s="99"/>
      <c r="J40" s="14">
        <f>J38*E39</f>
        <v>21901.201439999997</v>
      </c>
      <c r="K40" s="15"/>
    </row>
    <row r="41" spans="1:241" s="2" customFormat="1" x14ac:dyDescent="0.25">
      <c r="B41" s="100"/>
      <c r="C41" s="101"/>
      <c r="D41" s="101"/>
      <c r="E41" s="101"/>
      <c r="F41" s="101"/>
      <c r="G41" s="101"/>
      <c r="H41" s="101"/>
      <c r="I41" s="101"/>
      <c r="J41" s="102"/>
      <c r="K41" s="16"/>
    </row>
    <row r="42" spans="1:241" s="2" customFormat="1" x14ac:dyDescent="0.25">
      <c r="B42" s="103" t="s">
        <v>26</v>
      </c>
      <c r="C42" s="103"/>
      <c r="D42" s="103"/>
      <c r="E42" s="103"/>
      <c r="F42" s="103"/>
      <c r="G42" s="103"/>
      <c r="H42" s="103"/>
      <c r="I42" s="103"/>
      <c r="J42" s="17">
        <f>J38+J40</f>
        <v>386921.22543999995</v>
      </c>
      <c r="K42" s="63"/>
    </row>
  </sheetData>
  <mergeCells count="22">
    <mergeCell ref="B40:I40"/>
    <mergeCell ref="B41:J41"/>
    <mergeCell ref="B42:I42"/>
    <mergeCell ref="B38:I38"/>
    <mergeCell ref="C36:C37"/>
    <mergeCell ref="D36:D37"/>
    <mergeCell ref="E36:E37"/>
    <mergeCell ref="B36:B37"/>
    <mergeCell ref="B1:F1"/>
    <mergeCell ref="C12:J12"/>
    <mergeCell ref="B15:B16"/>
    <mergeCell ref="D15:D18"/>
    <mergeCell ref="D19:D20"/>
    <mergeCell ref="E15:E18"/>
    <mergeCell ref="E19:E20"/>
    <mergeCell ref="B29:B30"/>
    <mergeCell ref="C29:C30"/>
    <mergeCell ref="D29:D30"/>
    <mergeCell ref="E29:E30"/>
    <mergeCell ref="C15:C18"/>
    <mergeCell ref="C19:C20"/>
    <mergeCell ref="B19:B20"/>
  </mergeCells>
  <phoneticPr fontId="7" type="noConversion"/>
  <pageMargins left="0.70866141732283472" right="0.70866141732283472" top="0.74803149606299213" bottom="0.74803149606299213" header="0.31496062992125984" footer="0.31496062992125984"/>
  <pageSetup scale="50" orientation="portrait" r:id="rId1"/>
  <headerFooter>
    <oddFooter>&amp;C&amp;"Helvetica,Regular"&amp;12&amp;K000000&amp;P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客户部娄轩</dc:creator>
  <cp:lastModifiedBy>娄轩 Hana Lou</cp:lastModifiedBy>
  <cp:lastPrinted>2020-04-24T02:18:06Z</cp:lastPrinted>
  <dcterms:created xsi:type="dcterms:W3CDTF">2020-01-02T10:46:22Z</dcterms:created>
  <dcterms:modified xsi:type="dcterms:W3CDTF">2020-05-13T03:56:04Z</dcterms:modified>
</cp:coreProperties>
</file>