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64" activeTab="1"/>
  </bookViews>
  <sheets>
    <sheet name="制作结算单" sheetId="2" r:id="rId1"/>
    <sheet name="制作结算单-明细" sheetId="3" r:id="rId2"/>
  </sheets>
  <calcPr calcId="144525"/>
</workbook>
</file>

<file path=xl/sharedStrings.xml><?xml version="1.0" encoding="utf-8"?>
<sst xmlns="http://schemas.openxmlformats.org/spreadsheetml/2006/main" count="148" uniqueCount="78">
  <si>
    <t>Quotation Summary 结算单总表</t>
  </si>
  <si>
    <t>Agency: must fill in
供应商（填入右边橘色处）</t>
  </si>
  <si>
    <t>上海麦田公共关系咨询有限公司</t>
  </si>
  <si>
    <t>Item</t>
  </si>
  <si>
    <t>Descripation描述</t>
  </si>
  <si>
    <t>Invoices结算</t>
  </si>
  <si>
    <t>新增需求</t>
  </si>
  <si>
    <t>税 Tax</t>
  </si>
  <si>
    <t>总计 Total</t>
  </si>
  <si>
    <t xml:space="preserve">PO总金额 </t>
  </si>
  <si>
    <t>结算单明细表 Quotation Breakdown</t>
  </si>
  <si>
    <t xml:space="preserve">Item  </t>
  </si>
  <si>
    <t>Descripation</t>
  </si>
  <si>
    <t>Unit</t>
  </si>
  <si>
    <t>Size</t>
  </si>
  <si>
    <t>Qty</t>
  </si>
  <si>
    <t>Time of usage</t>
  </si>
  <si>
    <t>Unit Price</t>
  </si>
  <si>
    <t>Total(RMB)</t>
  </si>
  <si>
    <t>ratecard</t>
  </si>
  <si>
    <t>1-1</t>
  </si>
  <si>
    <t>PPT撰写</t>
  </si>
  <si>
    <t>凡尔佳核心信息梳理-免疫原性部分（内部版）</t>
  </si>
  <si>
    <t>page</t>
  </si>
  <si>
    <t>核对</t>
  </si>
  <si>
    <t>1-2</t>
  </si>
  <si>
    <t>凡尔佳核心信息梳理-其他信息（内部版：说明书对比部分，安全性部分）</t>
  </si>
  <si>
    <t>1-3</t>
  </si>
  <si>
    <t>脚本撰写</t>
  </si>
  <si>
    <t>问答视频脚本-胡必杰（五分钟）</t>
  </si>
  <si>
    <t>小时</t>
  </si>
  <si>
    <t>1-4</t>
  </si>
  <si>
    <t>医学经理</t>
  </si>
  <si>
    <t>1-5</t>
  </si>
  <si>
    <t>解读：一项评估流感疫苗接种与新冠相关结果关联性的队列研究</t>
  </si>
  <si>
    <t>1-6</t>
  </si>
  <si>
    <t>文献检索和总结</t>
  </si>
  <si>
    <t>流感暴露后预防-预防接种vs药物预防（15p）</t>
  </si>
  <si>
    <t>1-7</t>
  </si>
  <si>
    <t>凡尔佳global七项临床研究解读（40p）</t>
  </si>
  <si>
    <t>1-8</t>
  </si>
  <si>
    <t>四国/地区2022-23流感季流感疫苗推荐</t>
  </si>
  <si>
    <t>1-9</t>
  </si>
  <si>
    <t>全剂型+一针法（减针）优势+首次2剂推荐</t>
  </si>
  <si>
    <t>文献检索和汇总</t>
  </si>
  <si>
    <t>1-10</t>
  </si>
  <si>
    <t>国内外上市QIV市场信息（厂家、6-35m剂量、销量）（16p）</t>
  </si>
  <si>
    <t>1-11</t>
  </si>
  <si>
    <t>Excel文献库及文献包整理</t>
  </si>
  <si>
    <t>国外临床研究文献库汇总+文献包</t>
  </si>
  <si>
    <t>1-12</t>
  </si>
  <si>
    <t>QIV成人推广核心信息（4+）推广总结（1p）</t>
  </si>
  <si>
    <t>1-13</t>
  </si>
  <si>
    <t>QIV婴幼儿推广核心信息（4+）推广总结（1p）</t>
  </si>
  <si>
    <t>1-14</t>
  </si>
  <si>
    <t>Unmet needs  forCDC/POV (1p)</t>
  </si>
  <si>
    <t>Unmet needs  forCDC/POV专业版（39p）</t>
  </si>
  <si>
    <t>1-15</t>
  </si>
  <si>
    <t>文献检索</t>
  </si>
  <si>
    <t>上生所产品相关信息（包装和针头）检索</t>
  </si>
  <si>
    <t>1-16</t>
  </si>
  <si>
    <t>单页撰写</t>
  </si>
  <si>
    <t>免疫程序优势单页one page</t>
  </si>
  <si>
    <t>1-17</t>
  </si>
  <si>
    <t>基于马尔可夫模型的深圳市60岁及接种流感疫苗的成本效果分析（3p）</t>
  </si>
  <si>
    <t>1-18</t>
  </si>
  <si>
    <t>客户经理</t>
  </si>
  <si>
    <t>客户沟通</t>
  </si>
  <si>
    <t>1-19</t>
  </si>
  <si>
    <t>校园专家</t>
  </si>
  <si>
    <t>1-29</t>
  </si>
  <si>
    <t>新冠流感双防控幻灯更新</t>
  </si>
  <si>
    <t>1-21</t>
  </si>
  <si>
    <t>儿童全年预约</t>
  </si>
  <si>
    <t>1-22</t>
  </si>
  <si>
    <t>儿童流感幻灯</t>
  </si>
  <si>
    <t>Total</t>
  </si>
  <si>
    <t>Total Amount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</si>
</sst>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_(* #,##0.00_);_(* \(#,##0.00\);_(* &quot;-&quot;??_);_(@_)"/>
    <numFmt numFmtId="178" formatCode="#,##0.00_ "/>
  </numFmts>
  <fonts count="43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2"/>
      <name val="微软雅黑"/>
      <charset val="134"/>
    </font>
    <font>
      <sz val="12"/>
      <color indexed="8"/>
      <name val="微软雅黑"/>
      <charset val="134"/>
    </font>
    <font>
      <sz val="12"/>
      <color theme="1"/>
      <name val="微软雅黑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0"/>
      <color indexed="8"/>
      <name val="微软雅黑"/>
      <charset val="134"/>
    </font>
    <font>
      <b/>
      <sz val="10"/>
      <color indexed="10"/>
      <name val="微软雅黑"/>
      <charset val="134"/>
    </font>
    <font>
      <sz val="10"/>
      <color indexed="10"/>
      <name val="微软雅黑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20"/>
      <name val="Calibri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Calibri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17"/>
      <name val="ＭＳ Ｐゴシック"/>
      <charset val="128"/>
    </font>
    <font>
      <b/>
      <sz val="13"/>
      <color theme="3"/>
      <name val="宋体"/>
      <charset val="134"/>
      <scheme val="minor"/>
    </font>
    <font>
      <sz val="10"/>
      <name val="Verdana"/>
      <charset val="134"/>
    </font>
    <font>
      <sz val="10"/>
      <color indexed="8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7"/>
      <name val="Calibri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20"/>
      <name val="ＭＳ Ｐゴシック"/>
      <charset val="128"/>
    </font>
  </fonts>
  <fills count="4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0" borderId="0">
      <alignment vertical="top"/>
    </xf>
    <xf numFmtId="0" fontId="16" fillId="10" borderId="0" applyNumberFormat="0" applyBorder="0" applyAlignment="0" applyProtection="0">
      <alignment vertical="center"/>
    </xf>
    <xf numFmtId="0" fontId="17" fillId="11" borderId="13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4" fillId="16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0" fontId="20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top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0"/>
    <xf numFmtId="0" fontId="32" fillId="0" borderId="0">
      <alignment vertical="top"/>
    </xf>
    <xf numFmtId="0" fontId="20" fillId="19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3" fillId="21" borderId="17" applyNumberFormat="0" applyAlignment="0" applyProtection="0">
      <alignment vertical="center"/>
    </xf>
    <xf numFmtId="0" fontId="34" fillId="21" borderId="13" applyNumberFormat="0" applyAlignment="0" applyProtection="0">
      <alignment vertical="center"/>
    </xf>
    <xf numFmtId="0" fontId="35" fillId="22" borderId="18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20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5" fillId="0" borderId="0"/>
    <xf numFmtId="0" fontId="16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32" fillId="0" borderId="0">
      <alignment vertical="top"/>
    </xf>
    <xf numFmtId="0" fontId="15" fillId="0" borderId="0"/>
    <xf numFmtId="43" fontId="0" fillId="0" borderId="0" applyFont="0" applyFill="0" applyBorder="0" applyAlignment="0" applyProtection="0">
      <alignment vertical="center"/>
    </xf>
    <xf numFmtId="0" fontId="15" fillId="0" borderId="0">
      <alignment vertical="top"/>
    </xf>
    <xf numFmtId="0" fontId="15" fillId="0" borderId="0">
      <alignment vertical="top"/>
    </xf>
    <xf numFmtId="0" fontId="42" fillId="14" borderId="0" applyNumberFormat="0" applyBorder="0" applyAlignment="0" applyProtection="0">
      <alignment vertical="center"/>
    </xf>
    <xf numFmtId="0" fontId="41" fillId="0" borderId="0">
      <alignment vertical="center"/>
    </xf>
    <xf numFmtId="0" fontId="15" fillId="0" borderId="0">
      <alignment vertical="top"/>
    </xf>
    <xf numFmtId="0" fontId="24" fillId="0" borderId="0"/>
    <xf numFmtId="0" fontId="41" fillId="0" borderId="0">
      <alignment vertical="center"/>
    </xf>
  </cellStyleXfs>
  <cellXfs count="7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wrapText="1"/>
    </xf>
    <xf numFmtId="0" fontId="1" fillId="3" borderId="0" xfId="0" applyFont="1" applyFill="1" applyAlignment="1">
      <alignment wrapText="1"/>
    </xf>
    <xf numFmtId="176" fontId="1" fillId="3" borderId="0" xfId="0" applyNumberFormat="1" applyFont="1" applyFill="1" applyAlignment="1">
      <alignment horizontal="righ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vertical="center" wrapText="1"/>
    </xf>
    <xf numFmtId="178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49" fontId="6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right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right" vertical="center" wrapText="1"/>
    </xf>
    <xf numFmtId="49" fontId="6" fillId="0" borderId="2" xfId="0" applyNumberFormat="1" applyFont="1" applyFill="1" applyBorder="1" applyAlignment="1">
      <alignment horizontal="right" vertical="center" wrapText="1"/>
    </xf>
    <xf numFmtId="10" fontId="1" fillId="3" borderId="0" xfId="13" applyNumberFormat="1" applyFont="1" applyFill="1" applyAlignment="1">
      <alignment horizontal="right" vertical="center" wrapText="1"/>
    </xf>
    <xf numFmtId="0" fontId="1" fillId="0" borderId="3" xfId="0" applyFont="1" applyBorder="1" applyAlignment="1">
      <alignment horizontal="right" wrapText="1"/>
    </xf>
    <xf numFmtId="0" fontId="1" fillId="0" borderId="9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176" fontId="3" fillId="2" borderId="2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178" fontId="5" fillId="3" borderId="12" xfId="0" applyNumberFormat="1" applyFont="1" applyFill="1" applyBorder="1" applyAlignment="1">
      <alignment horizontal="right" wrapText="1"/>
    </xf>
    <xf numFmtId="43" fontId="1" fillId="7" borderId="2" xfId="61" applyFont="1" applyFill="1" applyBorder="1" applyAlignment="1">
      <alignment horizontal="right" vertical="center" wrapText="1"/>
    </xf>
    <xf numFmtId="177" fontId="5" fillId="3" borderId="12" xfId="9" applyFont="1" applyFill="1" applyBorder="1" applyAlignment="1">
      <alignment horizontal="right" wrapText="1"/>
    </xf>
    <xf numFmtId="0" fontId="5" fillId="5" borderId="4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178" fontId="1" fillId="0" borderId="6" xfId="0" applyNumberFormat="1" applyFont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1" fillId="8" borderId="0" xfId="0" applyFont="1" applyFill="1" applyAlignment="1">
      <alignment vertical="center" wrapText="1"/>
    </xf>
    <xf numFmtId="0" fontId="3" fillId="9" borderId="3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12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77" fontId="1" fillId="0" borderId="2" xfId="9" applyFont="1" applyBorder="1"/>
    <xf numFmtId="0" fontId="13" fillId="0" borderId="0" xfId="0" applyFont="1"/>
    <xf numFmtId="0" fontId="1" fillId="0" borderId="3" xfId="0" applyFont="1" applyBorder="1" applyAlignment="1">
      <alignment horizontal="center" wrapText="1"/>
    </xf>
    <xf numFmtId="0" fontId="5" fillId="0" borderId="0" xfId="0" applyFont="1"/>
    <xf numFmtId="177" fontId="5" fillId="0" borderId="0" xfId="9" applyFont="1" applyBorder="1"/>
    <xf numFmtId="177" fontId="1" fillId="0" borderId="0" xfId="9" applyFont="1" applyBorder="1"/>
    <xf numFmtId="0" fontId="1" fillId="0" borderId="0" xfId="0" applyFont="1" applyAlignment="1">
      <alignment horizontal="left"/>
    </xf>
  </cellXfs>
  <cellStyles count="69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差_Meeting Request（1125 价）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标题 4" xfId="16" builtinId="19"/>
    <cellStyle name="Comma 2" xfId="17"/>
    <cellStyle name="60% - 强调文字颜色 2" xfId="18" builtinId="36"/>
    <cellStyle name="警告文本" xfId="19" builtinId="11"/>
    <cellStyle name="标题" xfId="20" builtinId="15"/>
    <cellStyle name="常规 2 5" xfId="21"/>
    <cellStyle name="解释性文本" xfId="22" builtinId="53"/>
    <cellStyle name="标题 1" xfId="23" builtinId="16"/>
    <cellStyle name="好_20131026　杭州無錫2日間見積もり(0929)" xfId="24"/>
    <cellStyle name="标题 2" xfId="25" builtinId="17"/>
    <cellStyle name="0,0_x000d__x000a_NA_x000d__x000a_" xfId="26"/>
    <cellStyle name="Normal_Event Logistic Service RFQ Template_v3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强调文字颜色 2" xfId="34" builtinId="33"/>
    <cellStyle name="好_Meeting Request（1125 价）" xfId="35"/>
    <cellStyle name="20% - 强调文字颜色 6" xfId="36" builtinId="50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Normal 3" xfId="53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样式 1" xfId="59"/>
    <cellStyle name="常规 5" xfId="60"/>
    <cellStyle name="千位分隔 2" xfId="61"/>
    <cellStyle name="常规 4" xfId="62"/>
    <cellStyle name="常规 2" xfId="63"/>
    <cellStyle name="差_20131026　杭州無錫2日間見積もり(0929)" xfId="64"/>
    <cellStyle name="常规 3 3" xfId="65"/>
    <cellStyle name="標準_Meeting Request（1125 价）" xfId="66"/>
    <cellStyle name="Normal 2" xfId="67"/>
    <cellStyle name="常规 3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9"/>
  <sheetViews>
    <sheetView zoomScale="85" zoomScaleNormal="85" workbookViewId="0">
      <selection activeCell="H13" sqref="H13"/>
    </sheetView>
  </sheetViews>
  <sheetFormatPr defaultColWidth="9" defaultRowHeight="15.6"/>
  <cols>
    <col min="2" max="2" width="8.5" customWidth="1"/>
    <col min="3" max="3" width="23.5" customWidth="1"/>
    <col min="4" max="4" width="37.5" customWidth="1"/>
    <col min="5" max="5" width="24.5" customWidth="1"/>
    <col min="6" max="6" width="8.625" customWidth="1"/>
    <col min="7" max="7" width="12" customWidth="1"/>
    <col min="8" max="8" width="13.5" customWidth="1"/>
  </cols>
  <sheetData>
    <row r="1" ht="21.75" customHeight="1" spans="2:9">
      <c r="B1" s="57" t="s">
        <v>0</v>
      </c>
      <c r="C1" s="57"/>
      <c r="D1" s="57"/>
      <c r="E1" s="57"/>
      <c r="F1" s="58"/>
      <c r="G1" s="59"/>
      <c r="H1" s="59"/>
      <c r="I1" s="75"/>
    </row>
    <row r="2" ht="52.5" customHeight="1" spans="2:9">
      <c r="B2" s="60"/>
      <c r="C2" s="61" t="s">
        <v>1</v>
      </c>
      <c r="D2" s="61"/>
      <c r="E2" s="62" t="s">
        <v>2</v>
      </c>
      <c r="F2" s="59"/>
      <c r="G2" s="59"/>
      <c r="H2" s="59"/>
      <c r="I2" s="75"/>
    </row>
    <row r="3" ht="17.4" spans="2:9">
      <c r="B3" s="63" t="s">
        <v>3</v>
      </c>
      <c r="C3" s="64" t="s">
        <v>4</v>
      </c>
      <c r="D3" s="64"/>
      <c r="E3" s="64" t="s">
        <v>5</v>
      </c>
      <c r="F3" s="65"/>
      <c r="G3" s="59"/>
      <c r="H3" s="59"/>
      <c r="I3" s="75"/>
    </row>
    <row r="4" ht="21" customHeight="1" spans="2:9">
      <c r="B4" s="66">
        <v>1</v>
      </c>
      <c r="C4" s="67" t="s">
        <v>6</v>
      </c>
      <c r="D4" s="68"/>
      <c r="E4" s="69">
        <v>233740</v>
      </c>
      <c r="F4" s="70"/>
      <c r="G4" s="59"/>
      <c r="H4" s="59"/>
      <c r="I4" s="75"/>
    </row>
    <row r="5" ht="17.4" spans="2:9">
      <c r="B5" s="66">
        <v>2</v>
      </c>
      <c r="C5" s="67" t="s">
        <v>7</v>
      </c>
      <c r="D5" s="68"/>
      <c r="E5" s="69">
        <f>E4*6%</f>
        <v>14024.4</v>
      </c>
      <c r="F5" s="59"/>
      <c r="G5" s="59"/>
      <c r="H5" s="59"/>
      <c r="I5" s="75"/>
    </row>
    <row r="6" ht="17.4" spans="2:9">
      <c r="B6" s="71"/>
      <c r="C6" s="67" t="s">
        <v>8</v>
      </c>
      <c r="D6" s="68"/>
      <c r="E6" s="69">
        <f>SUM(E4:E5)</f>
        <v>247764.4</v>
      </c>
      <c r="F6" s="59"/>
      <c r="G6" s="59"/>
      <c r="H6" s="59"/>
      <c r="I6" s="75"/>
    </row>
    <row r="7" s="55" customFormat="1" ht="17.4"/>
    <row r="8" s="56" customFormat="1" ht="17.4" spans="3:5">
      <c r="C8" s="72" t="s">
        <v>8</v>
      </c>
      <c r="E8" s="73">
        <f>E6</f>
        <v>247764.4</v>
      </c>
    </row>
    <row r="9" ht="17.4" spans="3:5">
      <c r="C9" s="58" t="s">
        <v>9</v>
      </c>
      <c r="E9" s="74">
        <v>400000</v>
      </c>
    </row>
  </sheetData>
  <mergeCells count="5">
    <mergeCell ref="B1:E1"/>
    <mergeCell ref="C2:D2"/>
    <mergeCell ref="C4:D4"/>
    <mergeCell ref="C5:D5"/>
    <mergeCell ref="C6:D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2"/>
  <sheetViews>
    <sheetView tabSelected="1" zoomScale="80" zoomScaleNormal="80" workbookViewId="0">
      <selection activeCell="M29" sqref="M29"/>
    </sheetView>
  </sheetViews>
  <sheetFormatPr defaultColWidth="9" defaultRowHeight="17.4"/>
  <cols>
    <col min="1" max="1" width="8.5" style="1" customWidth="1"/>
    <col min="2" max="2" width="24" style="1" customWidth="1"/>
    <col min="3" max="3" width="69.9416666666667" style="1" customWidth="1"/>
    <col min="4" max="4" width="14.625" style="1" customWidth="1"/>
    <col min="5" max="5" width="13" style="1" hidden="1" customWidth="1"/>
    <col min="6" max="6" width="8.625" style="1" customWidth="1"/>
    <col min="7" max="7" width="12" style="1" customWidth="1"/>
    <col min="8" max="8" width="13.5" style="1" customWidth="1"/>
    <col min="9" max="9" width="17" style="1" customWidth="1"/>
    <col min="10" max="10" width="13.25" style="1" customWidth="1"/>
    <col min="11" max="11" width="13" style="2" hidden="1" customWidth="1"/>
    <col min="12" max="16384" width="9" style="1"/>
  </cols>
  <sheetData>
    <row r="1" ht="22.2" spans="1:9">
      <c r="A1" s="3"/>
      <c r="B1" s="4" t="s">
        <v>10</v>
      </c>
      <c r="C1" s="4"/>
      <c r="D1" s="4"/>
      <c r="E1" s="4"/>
      <c r="F1" s="2"/>
      <c r="G1" s="5"/>
      <c r="H1" s="5"/>
      <c r="I1" s="5"/>
    </row>
    <row r="2" ht="34.8" spans="1:10">
      <c r="A2" s="6" t="s">
        <v>11</v>
      </c>
      <c r="B2" s="7" t="s">
        <v>12</v>
      </c>
      <c r="C2" s="8"/>
      <c r="D2" s="6" t="s">
        <v>13</v>
      </c>
      <c r="E2" s="6" t="s">
        <v>14</v>
      </c>
      <c r="F2" s="9" t="s">
        <v>15</v>
      </c>
      <c r="G2" s="10" t="s">
        <v>16</v>
      </c>
      <c r="H2" s="11" t="s">
        <v>17</v>
      </c>
      <c r="I2" s="46" t="s">
        <v>18</v>
      </c>
      <c r="J2" s="47" t="s">
        <v>19</v>
      </c>
    </row>
    <row r="3" spans="1:10">
      <c r="A3" s="12">
        <v>1</v>
      </c>
      <c r="B3" s="13" t="s">
        <v>6</v>
      </c>
      <c r="C3" s="13"/>
      <c r="D3" s="13"/>
      <c r="E3" s="14"/>
      <c r="F3" s="15"/>
      <c r="G3" s="15"/>
      <c r="H3" s="15"/>
      <c r="I3" s="48"/>
      <c r="J3" s="26"/>
    </row>
    <row r="4" spans="1:11">
      <c r="A4" s="16" t="s">
        <v>20</v>
      </c>
      <c r="B4" s="17" t="s">
        <v>21</v>
      </c>
      <c r="C4" s="18" t="s">
        <v>22</v>
      </c>
      <c r="D4" s="19" t="s">
        <v>23</v>
      </c>
      <c r="E4" s="20"/>
      <c r="F4" s="21">
        <v>16</v>
      </c>
      <c r="G4" s="18">
        <v>1</v>
      </c>
      <c r="H4" s="22">
        <v>600</v>
      </c>
      <c r="I4" s="22">
        <f t="shared" ref="I4:I10" si="0">F4*G4*H4</f>
        <v>9600</v>
      </c>
      <c r="J4" s="49">
        <v>625</v>
      </c>
      <c r="K4" s="2" t="s">
        <v>24</v>
      </c>
    </row>
    <row r="5" spans="1:11">
      <c r="A5" s="16" t="s">
        <v>25</v>
      </c>
      <c r="B5" s="17" t="s">
        <v>21</v>
      </c>
      <c r="C5" s="23" t="s">
        <v>26</v>
      </c>
      <c r="D5" s="19" t="s">
        <v>23</v>
      </c>
      <c r="E5" s="20"/>
      <c r="F5" s="21">
        <v>9</v>
      </c>
      <c r="G5" s="18">
        <v>1</v>
      </c>
      <c r="H5" s="22">
        <v>600</v>
      </c>
      <c r="I5" s="22">
        <f t="shared" si="0"/>
        <v>5400</v>
      </c>
      <c r="J5" s="49">
        <v>625</v>
      </c>
      <c r="K5" s="2" t="s">
        <v>24</v>
      </c>
    </row>
    <row r="6" spans="1:11">
      <c r="A6" s="16" t="s">
        <v>27</v>
      </c>
      <c r="B6" s="17" t="s">
        <v>28</v>
      </c>
      <c r="C6" s="18" t="s">
        <v>29</v>
      </c>
      <c r="D6" s="19" t="s">
        <v>30</v>
      </c>
      <c r="E6" s="20"/>
      <c r="F6" s="21">
        <v>24</v>
      </c>
      <c r="G6" s="18">
        <v>1</v>
      </c>
      <c r="H6" s="22">
        <v>420</v>
      </c>
      <c r="I6" s="22">
        <f t="shared" si="0"/>
        <v>10080</v>
      </c>
      <c r="J6" s="49">
        <v>625</v>
      </c>
      <c r="K6" s="2" t="s">
        <v>24</v>
      </c>
    </row>
    <row r="7" spans="1:11">
      <c r="A7" s="16" t="s">
        <v>31</v>
      </c>
      <c r="B7" s="17" t="s">
        <v>32</v>
      </c>
      <c r="C7" s="18"/>
      <c r="D7" s="19" t="s">
        <v>30</v>
      </c>
      <c r="E7" s="20"/>
      <c r="F7" s="21">
        <v>56</v>
      </c>
      <c r="G7" s="18">
        <v>1</v>
      </c>
      <c r="H7" s="22">
        <v>420</v>
      </c>
      <c r="I7" s="22">
        <f t="shared" si="0"/>
        <v>23520</v>
      </c>
      <c r="J7" s="49">
        <v>446</v>
      </c>
      <c r="K7" s="2" t="s">
        <v>24</v>
      </c>
    </row>
    <row r="8" ht="20" customHeight="1" spans="1:11">
      <c r="A8" s="16" t="s">
        <v>33</v>
      </c>
      <c r="B8" s="24" t="s">
        <v>21</v>
      </c>
      <c r="C8" s="25" t="s">
        <v>34</v>
      </c>
      <c r="D8" s="19" t="s">
        <v>30</v>
      </c>
      <c r="E8" s="26"/>
      <c r="F8" s="21">
        <v>8</v>
      </c>
      <c r="G8" s="18">
        <v>1</v>
      </c>
      <c r="H8" s="22">
        <v>420</v>
      </c>
      <c r="I8" s="22">
        <f t="shared" si="0"/>
        <v>3360</v>
      </c>
      <c r="J8" s="49">
        <v>446</v>
      </c>
      <c r="K8" s="2" t="s">
        <v>24</v>
      </c>
    </row>
    <row r="9" spans="1:11">
      <c r="A9" s="27" t="s">
        <v>35</v>
      </c>
      <c r="B9" s="28" t="s">
        <v>36</v>
      </c>
      <c r="C9" s="18" t="s">
        <v>37</v>
      </c>
      <c r="D9" s="19" t="s">
        <v>23</v>
      </c>
      <c r="E9" s="20"/>
      <c r="F9" s="21">
        <v>15</v>
      </c>
      <c r="G9" s="18">
        <v>1</v>
      </c>
      <c r="H9" s="22">
        <v>600</v>
      </c>
      <c r="I9" s="22">
        <f t="shared" si="0"/>
        <v>9000</v>
      </c>
      <c r="J9" s="49">
        <v>625</v>
      </c>
      <c r="K9" s="2" t="s">
        <v>24</v>
      </c>
    </row>
    <row r="10" spans="1:11">
      <c r="A10" s="27" t="s">
        <v>38</v>
      </c>
      <c r="B10" s="17" t="s">
        <v>21</v>
      </c>
      <c r="C10" s="18" t="s">
        <v>39</v>
      </c>
      <c r="D10" s="19" t="s">
        <v>23</v>
      </c>
      <c r="E10" s="20"/>
      <c r="F10" s="21">
        <v>40</v>
      </c>
      <c r="G10" s="18">
        <v>1</v>
      </c>
      <c r="H10" s="22">
        <v>600</v>
      </c>
      <c r="I10" s="22">
        <f t="shared" si="0"/>
        <v>24000</v>
      </c>
      <c r="J10" s="49">
        <v>625</v>
      </c>
      <c r="K10" s="2" t="s">
        <v>24</v>
      </c>
    </row>
    <row r="11" spans="1:11">
      <c r="A11" s="27" t="s">
        <v>40</v>
      </c>
      <c r="B11" s="17" t="s">
        <v>21</v>
      </c>
      <c r="C11" s="18" t="s">
        <v>41</v>
      </c>
      <c r="D11" s="19" t="s">
        <v>30</v>
      </c>
      <c r="E11" s="20"/>
      <c r="F11" s="21">
        <v>16</v>
      </c>
      <c r="G11" s="18">
        <v>1</v>
      </c>
      <c r="H11" s="22">
        <v>420</v>
      </c>
      <c r="I11" s="22">
        <f t="shared" ref="I11:I25" si="1">F11*G11*H11</f>
        <v>6720</v>
      </c>
      <c r="J11" s="49">
        <v>446</v>
      </c>
      <c r="K11" s="2" t="s">
        <v>24</v>
      </c>
    </row>
    <row r="12" spans="1:11">
      <c r="A12" s="29" t="s">
        <v>42</v>
      </c>
      <c r="B12" s="30" t="s">
        <v>36</v>
      </c>
      <c r="C12" s="18" t="s">
        <v>43</v>
      </c>
      <c r="D12" s="19" t="s">
        <v>23</v>
      </c>
      <c r="E12" s="20"/>
      <c r="F12" s="21">
        <v>32</v>
      </c>
      <c r="G12" s="18">
        <v>1</v>
      </c>
      <c r="H12" s="22">
        <v>600</v>
      </c>
      <c r="I12" s="22">
        <f t="shared" si="1"/>
        <v>19200</v>
      </c>
      <c r="J12" s="49">
        <v>625</v>
      </c>
      <c r="K12" s="2" t="s">
        <v>24</v>
      </c>
    </row>
    <row r="13" spans="1:11">
      <c r="A13" s="27"/>
      <c r="B13" s="31"/>
      <c r="C13" s="18" t="s">
        <v>44</v>
      </c>
      <c r="D13" s="19" t="s">
        <v>30</v>
      </c>
      <c r="E13" s="20"/>
      <c r="F13" s="21">
        <v>40</v>
      </c>
      <c r="G13" s="18">
        <v>1</v>
      </c>
      <c r="H13" s="22">
        <v>420</v>
      </c>
      <c r="I13" s="22">
        <f t="shared" si="1"/>
        <v>16800</v>
      </c>
      <c r="J13" s="49">
        <v>446</v>
      </c>
      <c r="K13" s="2" t="s">
        <v>24</v>
      </c>
    </row>
    <row r="14" spans="1:11">
      <c r="A14" s="29" t="s">
        <v>45</v>
      </c>
      <c r="B14" s="30" t="s">
        <v>36</v>
      </c>
      <c r="C14" s="23" t="s">
        <v>46</v>
      </c>
      <c r="D14" s="19" t="s">
        <v>23</v>
      </c>
      <c r="E14" s="20"/>
      <c r="F14" s="32">
        <v>16</v>
      </c>
      <c r="G14" s="18">
        <v>1</v>
      </c>
      <c r="H14" s="22">
        <v>600</v>
      </c>
      <c r="I14" s="22">
        <f t="shared" si="1"/>
        <v>9600</v>
      </c>
      <c r="J14" s="49">
        <v>625</v>
      </c>
      <c r="K14" s="2" t="s">
        <v>24</v>
      </c>
    </row>
    <row r="15" spans="1:11">
      <c r="A15" s="27"/>
      <c r="B15" s="31"/>
      <c r="C15" s="18" t="s">
        <v>44</v>
      </c>
      <c r="D15" s="19" t="s">
        <v>30</v>
      </c>
      <c r="E15" s="20"/>
      <c r="F15" s="21">
        <v>16</v>
      </c>
      <c r="G15" s="18">
        <v>1</v>
      </c>
      <c r="H15" s="22">
        <v>420</v>
      </c>
      <c r="I15" s="22">
        <f t="shared" si="1"/>
        <v>6720</v>
      </c>
      <c r="J15" s="49">
        <v>446</v>
      </c>
      <c r="K15" s="2" t="s">
        <v>24</v>
      </c>
    </row>
    <row r="16" spans="1:11">
      <c r="A16" s="27" t="s">
        <v>47</v>
      </c>
      <c r="B16" s="31" t="s">
        <v>48</v>
      </c>
      <c r="C16" s="18" t="s">
        <v>49</v>
      </c>
      <c r="D16" s="19" t="s">
        <v>30</v>
      </c>
      <c r="E16" s="20"/>
      <c r="F16" s="21">
        <v>40</v>
      </c>
      <c r="G16" s="18">
        <v>1</v>
      </c>
      <c r="H16" s="22">
        <v>420</v>
      </c>
      <c r="I16" s="22">
        <f t="shared" si="1"/>
        <v>16800</v>
      </c>
      <c r="J16" s="49">
        <v>446</v>
      </c>
      <c r="K16" s="2" t="s">
        <v>24</v>
      </c>
    </row>
    <row r="17" spans="1:11">
      <c r="A17" s="27" t="s">
        <v>50</v>
      </c>
      <c r="B17" s="31" t="s">
        <v>21</v>
      </c>
      <c r="C17" s="18" t="s">
        <v>51</v>
      </c>
      <c r="D17" s="19" t="s">
        <v>30</v>
      </c>
      <c r="E17" s="20"/>
      <c r="F17" s="21">
        <v>12</v>
      </c>
      <c r="G17" s="18">
        <v>1</v>
      </c>
      <c r="H17" s="22">
        <v>420</v>
      </c>
      <c r="I17" s="22">
        <f t="shared" si="1"/>
        <v>5040</v>
      </c>
      <c r="J17" s="49">
        <v>446</v>
      </c>
      <c r="K17" s="2" t="s">
        <v>24</v>
      </c>
    </row>
    <row r="18" spans="1:11">
      <c r="A18" s="27" t="s">
        <v>52</v>
      </c>
      <c r="B18" s="31" t="s">
        <v>21</v>
      </c>
      <c r="C18" s="18" t="s">
        <v>53</v>
      </c>
      <c r="D18" s="19" t="s">
        <v>30</v>
      </c>
      <c r="E18" s="20"/>
      <c r="F18" s="21">
        <v>12</v>
      </c>
      <c r="G18" s="18">
        <v>1</v>
      </c>
      <c r="H18" s="22">
        <v>420</v>
      </c>
      <c r="I18" s="22">
        <f t="shared" si="1"/>
        <v>5040</v>
      </c>
      <c r="J18" s="49">
        <v>446</v>
      </c>
      <c r="K18" s="2" t="s">
        <v>24</v>
      </c>
    </row>
    <row r="19" spans="1:11">
      <c r="A19" s="16" t="s">
        <v>54</v>
      </c>
      <c r="B19" s="24" t="s">
        <v>21</v>
      </c>
      <c r="C19" s="18" t="s">
        <v>55</v>
      </c>
      <c r="D19" s="19" t="s">
        <v>30</v>
      </c>
      <c r="E19" s="20"/>
      <c r="F19" s="21">
        <v>8</v>
      </c>
      <c r="G19" s="18">
        <v>1</v>
      </c>
      <c r="H19" s="22">
        <v>420</v>
      </c>
      <c r="I19" s="22">
        <f t="shared" si="1"/>
        <v>3360</v>
      </c>
      <c r="J19" s="49">
        <v>446</v>
      </c>
      <c r="K19" s="2" t="s">
        <v>24</v>
      </c>
    </row>
    <row r="20" spans="1:11">
      <c r="A20" s="16"/>
      <c r="B20" s="24"/>
      <c r="C20" s="18" t="s">
        <v>56</v>
      </c>
      <c r="D20" s="19" t="s">
        <v>23</v>
      </c>
      <c r="E20" s="20"/>
      <c r="F20" s="21">
        <v>39</v>
      </c>
      <c r="G20" s="18">
        <v>1</v>
      </c>
      <c r="H20" s="22">
        <v>600</v>
      </c>
      <c r="I20" s="22">
        <f t="shared" si="1"/>
        <v>23400</v>
      </c>
      <c r="J20" s="49">
        <v>625</v>
      </c>
      <c r="K20" s="2" t="s">
        <v>24</v>
      </c>
    </row>
    <row r="21" spans="1:11">
      <c r="A21" s="27" t="s">
        <v>57</v>
      </c>
      <c r="B21" s="28" t="s">
        <v>58</v>
      </c>
      <c r="C21" s="18" t="s">
        <v>59</v>
      </c>
      <c r="D21" s="19" t="s">
        <v>30</v>
      </c>
      <c r="E21" s="20"/>
      <c r="F21" s="21">
        <v>4</v>
      </c>
      <c r="G21" s="18">
        <v>1</v>
      </c>
      <c r="H21" s="22">
        <v>420</v>
      </c>
      <c r="I21" s="22">
        <f t="shared" si="1"/>
        <v>1680</v>
      </c>
      <c r="J21" s="49">
        <v>446</v>
      </c>
      <c r="K21" s="2" t="s">
        <v>24</v>
      </c>
    </row>
    <row r="22" spans="1:11">
      <c r="A22" s="16" t="s">
        <v>60</v>
      </c>
      <c r="B22" s="28" t="s">
        <v>61</v>
      </c>
      <c r="C22" s="18" t="s">
        <v>62</v>
      </c>
      <c r="D22" s="19" t="s">
        <v>30</v>
      </c>
      <c r="E22" s="20"/>
      <c r="F22" s="21">
        <v>16</v>
      </c>
      <c r="G22" s="18">
        <v>1</v>
      </c>
      <c r="H22" s="22">
        <v>420</v>
      </c>
      <c r="I22" s="22">
        <f t="shared" si="1"/>
        <v>6720</v>
      </c>
      <c r="J22" s="49">
        <v>446</v>
      </c>
      <c r="K22" s="2" t="s">
        <v>24</v>
      </c>
    </row>
    <row r="23" spans="1:11">
      <c r="A23" s="33" t="s">
        <v>63</v>
      </c>
      <c r="B23" s="30" t="s">
        <v>21</v>
      </c>
      <c r="C23" s="18" t="s">
        <v>64</v>
      </c>
      <c r="D23" s="19" t="s">
        <v>23</v>
      </c>
      <c r="E23" s="20"/>
      <c r="F23" s="21">
        <v>3</v>
      </c>
      <c r="G23" s="18">
        <v>1</v>
      </c>
      <c r="H23" s="22">
        <v>600</v>
      </c>
      <c r="I23" s="22">
        <f t="shared" si="1"/>
        <v>1800</v>
      </c>
      <c r="J23" s="49">
        <v>625</v>
      </c>
      <c r="K23" s="2" t="s">
        <v>24</v>
      </c>
    </row>
    <row r="24" spans="1:11">
      <c r="A24" s="16" t="s">
        <v>65</v>
      </c>
      <c r="B24" s="17" t="s">
        <v>66</v>
      </c>
      <c r="C24" s="18" t="s">
        <v>67</v>
      </c>
      <c r="D24" s="19" t="s">
        <v>30</v>
      </c>
      <c r="E24" s="20"/>
      <c r="F24" s="21">
        <v>25</v>
      </c>
      <c r="G24" s="18">
        <v>1</v>
      </c>
      <c r="H24" s="22">
        <v>220</v>
      </c>
      <c r="I24" s="22">
        <f>F24*G24*H24</f>
        <v>5500</v>
      </c>
      <c r="J24" s="49">
        <v>223</v>
      </c>
      <c r="K24" s="2" t="s">
        <v>24</v>
      </c>
    </row>
    <row r="25" spans="1:11">
      <c r="A25" s="16" t="s">
        <v>68</v>
      </c>
      <c r="B25" s="17" t="s">
        <v>21</v>
      </c>
      <c r="C25" s="18" t="s">
        <v>69</v>
      </c>
      <c r="D25" s="19" t="s">
        <v>23</v>
      </c>
      <c r="E25" s="20"/>
      <c r="F25" s="34">
        <v>10</v>
      </c>
      <c r="G25" s="18">
        <v>1</v>
      </c>
      <c r="H25" s="22">
        <v>600</v>
      </c>
      <c r="I25" s="22">
        <f t="shared" ref="I25:I28" si="2">F25*G25*H25</f>
        <v>6000</v>
      </c>
      <c r="J25" s="49">
        <v>625</v>
      </c>
      <c r="K25" s="2" t="s">
        <v>24</v>
      </c>
    </row>
    <row r="26" spans="1:11">
      <c r="A26" s="16" t="s">
        <v>70</v>
      </c>
      <c r="B26" s="17" t="s">
        <v>21</v>
      </c>
      <c r="C26" s="18" t="s">
        <v>71</v>
      </c>
      <c r="D26" s="19" t="s">
        <v>23</v>
      </c>
      <c r="E26" s="20"/>
      <c r="F26" s="34">
        <v>10</v>
      </c>
      <c r="G26" s="18">
        <v>1</v>
      </c>
      <c r="H26" s="22">
        <v>600</v>
      </c>
      <c r="I26" s="22">
        <f t="shared" si="2"/>
        <v>6000</v>
      </c>
      <c r="J26" s="49">
        <v>625</v>
      </c>
      <c r="K26" s="2" t="s">
        <v>24</v>
      </c>
    </row>
    <row r="27" spans="1:11">
      <c r="A27" s="16" t="s">
        <v>72</v>
      </c>
      <c r="B27" s="17" t="s">
        <v>21</v>
      </c>
      <c r="C27" s="18" t="s">
        <v>73</v>
      </c>
      <c r="D27" s="19" t="s">
        <v>23</v>
      </c>
      <c r="E27" s="20"/>
      <c r="F27" s="34">
        <v>10</v>
      </c>
      <c r="G27" s="18">
        <v>1</v>
      </c>
      <c r="H27" s="22">
        <v>600</v>
      </c>
      <c r="I27" s="22">
        <f t="shared" si="2"/>
        <v>6000</v>
      </c>
      <c r="J27" s="49">
        <v>625</v>
      </c>
      <c r="K27" s="2" t="s">
        <v>24</v>
      </c>
    </row>
    <row r="28" spans="1:11">
      <c r="A28" s="16" t="s">
        <v>74</v>
      </c>
      <c r="B28" s="17" t="s">
        <v>21</v>
      </c>
      <c r="C28" s="18" t="s">
        <v>75</v>
      </c>
      <c r="D28" s="19" t="s">
        <v>23</v>
      </c>
      <c r="E28" s="20"/>
      <c r="F28" s="34">
        <v>4</v>
      </c>
      <c r="G28" s="18">
        <v>1</v>
      </c>
      <c r="H28" s="22">
        <v>600</v>
      </c>
      <c r="I28" s="22">
        <f t="shared" si="2"/>
        <v>2400</v>
      </c>
      <c r="J28" s="49">
        <v>625</v>
      </c>
      <c r="K28" s="2" t="s">
        <v>24</v>
      </c>
    </row>
    <row r="29" spans="1:10">
      <c r="A29" s="35" t="s">
        <v>76</v>
      </c>
      <c r="B29" s="35"/>
      <c r="C29" s="35"/>
      <c r="D29" s="35"/>
      <c r="E29" s="35"/>
      <c r="F29" s="35"/>
      <c r="G29" s="35"/>
      <c r="H29" s="35"/>
      <c r="I29" s="22">
        <f>SUM(I4:I28)</f>
        <v>233740</v>
      </c>
      <c r="J29" s="49"/>
    </row>
    <row r="30" spans="1:10">
      <c r="A30" s="12">
        <v>3</v>
      </c>
      <c r="B30" s="13" t="s">
        <v>7</v>
      </c>
      <c r="C30" s="13"/>
      <c r="D30" s="13"/>
      <c r="E30" s="14"/>
      <c r="F30" s="15"/>
      <c r="G30" s="15"/>
      <c r="H30" s="36">
        <v>0.06</v>
      </c>
      <c r="I30" s="50"/>
      <c r="J30" s="26"/>
    </row>
    <row r="31" spans="1:10">
      <c r="A31" s="37" t="s">
        <v>76</v>
      </c>
      <c r="B31" s="38"/>
      <c r="C31" s="38"/>
      <c r="D31" s="38"/>
      <c r="E31" s="38"/>
      <c r="F31" s="38"/>
      <c r="G31" s="38"/>
      <c r="H31" s="39"/>
      <c r="I31" s="22">
        <f>I29*6%</f>
        <v>14024.4</v>
      </c>
      <c r="J31" s="26"/>
    </row>
    <row r="32" spans="1:10">
      <c r="A32" s="40"/>
      <c r="B32" s="41"/>
      <c r="C32" s="41"/>
      <c r="D32" s="41"/>
      <c r="E32" s="41"/>
      <c r="F32" s="41"/>
      <c r="G32" s="41"/>
      <c r="H32" s="41"/>
      <c r="I32" s="51"/>
      <c r="J32" s="26"/>
    </row>
    <row r="33" ht="52.2" spans="1:11">
      <c r="A33" s="42" t="s">
        <v>77</v>
      </c>
      <c r="B33" s="42"/>
      <c r="C33" s="42"/>
      <c r="D33" s="42"/>
      <c r="E33" s="42"/>
      <c r="F33" s="42"/>
      <c r="G33" s="42"/>
      <c r="H33" s="42"/>
      <c r="I33" s="22">
        <f>I29+I31</f>
        <v>247764.4</v>
      </c>
      <c r="J33" s="26"/>
      <c r="K33" s="52"/>
    </row>
    <row r="53" spans="1:10">
      <c r="A53" s="43" t="s">
        <v>76</v>
      </c>
      <c r="B53" s="44"/>
      <c r="C53" s="44"/>
      <c r="D53" s="44"/>
      <c r="E53" s="44"/>
      <c r="F53" s="44"/>
      <c r="G53" s="44"/>
      <c r="H53" s="45"/>
      <c r="I53" s="53">
        <f>SUM(I8:I24)</f>
        <v>164740</v>
      </c>
      <c r="J53" s="26"/>
    </row>
    <row r="54" spans="1:10">
      <c r="A54" s="12">
        <v>2</v>
      </c>
      <c r="B54" s="13" t="s">
        <v>7</v>
      </c>
      <c r="C54" s="13"/>
      <c r="D54" s="13"/>
      <c r="E54" s="14"/>
      <c r="F54" s="15"/>
      <c r="G54" s="15"/>
      <c r="H54" s="36">
        <v>0.06</v>
      </c>
      <c r="I54" s="50"/>
      <c r="J54" s="26"/>
    </row>
    <row r="55" spans="1:10">
      <c r="A55" s="37" t="s">
        <v>76</v>
      </c>
      <c r="B55" s="38"/>
      <c r="C55" s="38"/>
      <c r="D55" s="38"/>
      <c r="E55" s="38"/>
      <c r="F55" s="38"/>
      <c r="G55" s="38"/>
      <c r="H55" s="39"/>
      <c r="I55" s="22">
        <f>SUM(I53,)*0.06</f>
        <v>9884.4</v>
      </c>
      <c r="J55" s="26"/>
    </row>
    <row r="56" spans="1:10">
      <c r="A56" s="40"/>
      <c r="B56" s="41"/>
      <c r="C56" s="41"/>
      <c r="D56" s="41"/>
      <c r="E56" s="41"/>
      <c r="F56" s="41"/>
      <c r="G56" s="41"/>
      <c r="H56" s="41"/>
      <c r="I56" s="51"/>
      <c r="J56" s="26"/>
    </row>
    <row r="57" ht="52.2" spans="1:10">
      <c r="A57" s="42" t="s">
        <v>77</v>
      </c>
      <c r="B57" s="42"/>
      <c r="C57" s="42"/>
      <c r="D57" s="42"/>
      <c r="E57" s="42"/>
      <c r="F57" s="42"/>
      <c r="G57" s="42"/>
      <c r="H57" s="42"/>
      <c r="I57" s="22">
        <f>SUM(I53,I55)</f>
        <v>174624.4</v>
      </c>
      <c r="J57" s="26"/>
    </row>
    <row r="62" spans="9:9">
      <c r="I62" s="54"/>
    </row>
  </sheetData>
  <mergeCells count="12">
    <mergeCell ref="B1:E1"/>
    <mergeCell ref="B2:C2"/>
    <mergeCell ref="A29:H29"/>
    <mergeCell ref="A31:H31"/>
    <mergeCell ref="A53:H53"/>
    <mergeCell ref="A55:H55"/>
    <mergeCell ref="A12:A13"/>
    <mergeCell ref="A14:A15"/>
    <mergeCell ref="A19:A20"/>
    <mergeCell ref="B12:B13"/>
    <mergeCell ref="B14:B15"/>
    <mergeCell ref="B19:B20"/>
  </mergeCells>
  <pageMargins left="0.7" right="0.7" top="0.75" bottom="0.75" header="0.3" footer="0.3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制作结算单</vt:lpstr>
      <vt:lpstr>制作结算单-明细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real_ljyyyyy</cp:lastModifiedBy>
  <dcterms:created xsi:type="dcterms:W3CDTF">2014-02-12T16:04:00Z</dcterms:created>
  <dcterms:modified xsi:type="dcterms:W3CDTF">2022-12-21T05:12:37Z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5C15D3DB95D845F9951B2804A917520A</vt:lpwstr>
  </property>
  <property fmtid="{D5CDD505-2E9C-101B-9397-08002B2CF9AE}" pid="4" name="KSOProductBuildVer">
    <vt:lpwstr>2052-11.1.0.12980</vt:lpwstr>
  </property>
</Properties>
</file>