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665"/>
  </bookViews>
  <sheets>
    <sheet name="2020纽迪希亚业务支持材料及工具制作" sheetId="2" r:id="rId1"/>
  </sheets>
  <calcPr calcId="152511"/>
</workbook>
</file>

<file path=xl/calcChain.xml><?xml version="1.0" encoding="utf-8"?>
<calcChain xmlns="http://schemas.openxmlformats.org/spreadsheetml/2006/main">
  <c r="O40" i="2" l="1"/>
  <c r="O38" i="2"/>
  <c r="O37" i="2"/>
  <c r="O36" i="2"/>
  <c r="D10" i="2" l="1"/>
  <c r="H8" i="2" l="1"/>
  <c r="O33" i="2"/>
  <c r="O32" i="2"/>
  <c r="O31" i="2"/>
  <c r="O30" i="2"/>
  <c r="O27" i="2"/>
  <c r="O26" i="2"/>
  <c r="O25" i="2"/>
  <c r="O24" i="2"/>
  <c r="O21" i="2"/>
  <c r="O20" i="2"/>
  <c r="O19" i="2"/>
  <c r="O18" i="2"/>
  <c r="O22" i="2" l="1"/>
  <c r="H5" i="2" s="1"/>
  <c r="O28" i="2"/>
  <c r="O34" i="2"/>
  <c r="B10" i="2"/>
  <c r="J42" i="2"/>
  <c r="D12" i="2" s="1"/>
  <c r="J41" i="2"/>
  <c r="D11" i="2" s="1"/>
  <c r="O39" i="2" l="1"/>
  <c r="O41" i="2" s="1"/>
  <c r="O42" i="2" s="1"/>
  <c r="H7" i="2"/>
  <c r="H6" i="2"/>
  <c r="J25" i="2"/>
  <c r="H9" i="2" l="1"/>
  <c r="J24" i="2"/>
  <c r="J19" i="2"/>
  <c r="J20" i="2"/>
  <c r="J21" i="2"/>
  <c r="J18" i="2"/>
  <c r="H10" i="2" l="1"/>
  <c r="J33" i="2"/>
  <c r="B12" i="2" l="1"/>
  <c r="B11" i="2"/>
  <c r="C11" i="2"/>
  <c r="C12" i="2"/>
  <c r="B9" i="2"/>
  <c r="C8" i="2"/>
  <c r="C7" i="2"/>
  <c r="C6" i="2"/>
  <c r="C5" i="2"/>
  <c r="J27" i="2" l="1"/>
  <c r="J36" i="2"/>
  <c r="J26" i="2"/>
  <c r="J31" i="2"/>
  <c r="J32" i="2"/>
  <c r="J30" i="2"/>
  <c r="J22" i="2"/>
  <c r="J23" i="2"/>
  <c r="J34" i="2" l="1"/>
  <c r="D7" i="2" s="1"/>
  <c r="J28" i="2"/>
  <c r="D6" i="2" s="1"/>
  <c r="J38" i="2"/>
  <c r="D8" i="2" s="1"/>
  <c r="D5" i="2"/>
  <c r="F23" i="2"/>
  <c r="J39" i="2" l="1"/>
  <c r="D9" i="2" s="1"/>
  <c r="F29" i="2"/>
  <c r="F35" i="2" l="1"/>
  <c r="H11" i="2" l="1"/>
  <c r="H12" i="2"/>
</calcChain>
</file>

<file path=xl/comments1.xml><?xml version="1.0" encoding="utf-8"?>
<comments xmlns="http://schemas.openxmlformats.org/spreadsheetml/2006/main">
  <authors>
    <author>作者</author>
  </authors>
  <commentList>
    <comment ref="E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<sst xmlns="http://schemas.openxmlformats.org/spreadsheetml/2006/main" count="89" uniqueCount="74">
  <si>
    <t>Agency: must fill in
供应商（填入右边橘色处）</t>
  </si>
  <si>
    <t>上海麦田公共关系咨询有限公司</t>
    <phoneticPr fontId="7" type="noConversion"/>
  </si>
  <si>
    <t>Item</t>
    <phoneticPr fontId="7" type="noConversion"/>
  </si>
  <si>
    <t>Descripation描述</t>
  </si>
  <si>
    <t>报价</t>
    <phoneticPr fontId="7" type="noConversion"/>
  </si>
  <si>
    <t>税 Tax</t>
  </si>
  <si>
    <t>报价明细表 
Quotation Breakdown</t>
    <phoneticPr fontId="7" type="noConversion"/>
  </si>
  <si>
    <t xml:space="preserve">Item  </t>
  </si>
  <si>
    <t>Descripation</t>
    <phoneticPr fontId="7" type="noConversion"/>
  </si>
  <si>
    <t>Size</t>
    <phoneticPr fontId="7" type="noConversion"/>
  </si>
  <si>
    <t>Unit</t>
    <phoneticPr fontId="7" type="noConversion"/>
  </si>
  <si>
    <t>Qty</t>
    <phoneticPr fontId="7" type="noConversion"/>
  </si>
  <si>
    <t>Time of usage</t>
  </si>
  <si>
    <t>Unit Price</t>
    <phoneticPr fontId="7" type="noConversion"/>
  </si>
  <si>
    <t>Total(RMB)</t>
    <phoneticPr fontId="7" type="noConversion"/>
  </si>
  <si>
    <t>套</t>
    <phoneticPr fontId="7" type="noConversion"/>
  </si>
  <si>
    <t>微信推送内容</t>
    <phoneticPr fontId="7" type="noConversion"/>
  </si>
  <si>
    <t>在客户零素材或者仅部分素材提供的基础上，进行切合主题的原创文案撰写</t>
    <phoneticPr fontId="7" type="noConversion"/>
  </si>
  <si>
    <t>篇</t>
    <phoneticPr fontId="7" type="noConversion"/>
  </si>
  <si>
    <t>在客户零素材或者仅部分素材提供的基础上，进行切合主题的原创文案撰写（涉及医学撰写）</t>
    <phoneticPr fontId="7" type="noConversion"/>
  </si>
  <si>
    <t>海报（纯原创）</t>
    <phoneticPr fontId="7" type="noConversion"/>
  </si>
  <si>
    <t>张</t>
    <phoneticPr fontId="7" type="noConversion"/>
  </si>
  <si>
    <t>图片版权</t>
    <phoneticPr fontId="7" type="noConversion"/>
  </si>
  <si>
    <t>Total</t>
  </si>
  <si>
    <t>Total Amount</t>
    <phoneticPr fontId="7" type="noConversion"/>
  </si>
  <si>
    <t>创意设计</t>
    <phoneticPr fontId="7" type="noConversion"/>
  </si>
  <si>
    <t>张</t>
    <phoneticPr fontId="7" type="noConversion"/>
  </si>
  <si>
    <t>2-3</t>
  </si>
  <si>
    <t>在客户提供文案&amp;图片素材内容的基础上，进行图片的简单处理、图文的排版美化，以及预览和推送工作。2P内</t>
    <phoneticPr fontId="7" type="noConversion"/>
  </si>
  <si>
    <t>5-3</t>
  </si>
  <si>
    <t>H5创意及制作</t>
    <phoneticPr fontId="7" type="noConversion"/>
  </si>
  <si>
    <t>优惠金额</t>
    <phoneticPr fontId="4" type="noConversion"/>
  </si>
  <si>
    <t>优惠金额</t>
    <phoneticPr fontId="7" type="noConversion"/>
  </si>
  <si>
    <t>Final Amount</t>
    <phoneticPr fontId="7" type="noConversion"/>
  </si>
  <si>
    <t>微信图文撰写（不含医学、纯原创）</t>
    <phoneticPr fontId="7" type="noConversion"/>
  </si>
  <si>
    <t>微信图文撰写（涉及医学、纯原创）</t>
    <phoneticPr fontId="7" type="noConversion"/>
  </si>
  <si>
    <t>2-2</t>
  </si>
  <si>
    <t>2-4</t>
  </si>
  <si>
    <t>小程序设计及制作</t>
    <phoneticPr fontId="7" type="noConversion"/>
  </si>
  <si>
    <t>H5策划、设计及制作，含后台，不含其他需求。
一般一套展示页共计不超过10页。</t>
    <phoneticPr fontId="7" type="noConversion"/>
  </si>
  <si>
    <t>3-1</t>
    <phoneticPr fontId="3" type="noConversion"/>
  </si>
  <si>
    <t>4-1</t>
    <phoneticPr fontId="3" type="noConversion"/>
  </si>
  <si>
    <t>3-2</t>
    <phoneticPr fontId="3" type="noConversion"/>
  </si>
  <si>
    <t>视频制作及处理（1min/个）</t>
    <phoneticPr fontId="7" type="noConversion"/>
  </si>
  <si>
    <t>1-1</t>
    <phoneticPr fontId="3" type="noConversion"/>
  </si>
  <si>
    <t>剪辑</t>
    <phoneticPr fontId="7" type="noConversion"/>
  </si>
  <si>
    <t>根据操作要求素材，进行画面剪辑、处理、拼接、合成</t>
    <phoneticPr fontId="7" type="noConversion"/>
  </si>
  <si>
    <t>分钟</t>
    <phoneticPr fontId="7" type="noConversion"/>
  </si>
  <si>
    <t>1-2</t>
    <phoneticPr fontId="3" type="noConversion"/>
  </si>
  <si>
    <t>音效</t>
    <phoneticPr fontId="7" type="noConversion"/>
  </si>
  <si>
    <t>为点击步骤添加相应的音效效果</t>
    <phoneticPr fontId="7" type="noConversion"/>
  </si>
  <si>
    <t>1-3</t>
    <phoneticPr fontId="3" type="noConversion"/>
  </si>
  <si>
    <t>字幕</t>
    <phoneticPr fontId="7" type="noConversion"/>
  </si>
  <si>
    <t>添加操作演示字幕</t>
    <phoneticPr fontId="7" type="noConversion"/>
  </si>
  <si>
    <t>分钟</t>
    <phoneticPr fontId="7" type="noConversion"/>
  </si>
  <si>
    <t>1-4</t>
    <phoneticPr fontId="3" type="noConversion"/>
  </si>
  <si>
    <t>特效设计</t>
    <phoneticPr fontId="7" type="noConversion"/>
  </si>
  <si>
    <t>为视频进行动画效果制作</t>
    <phoneticPr fontId="7" type="noConversion"/>
  </si>
  <si>
    <t>秒</t>
    <phoneticPr fontId="7" type="noConversion"/>
  </si>
  <si>
    <t>Q&amp;A页面更新</t>
    <phoneticPr fontId="7" type="noConversion"/>
  </si>
  <si>
    <t>2-1</t>
    <phoneticPr fontId="3" type="noConversion"/>
  </si>
  <si>
    <t>原创设计相关的海报。
版权归客户方所有，并确保不涉及侵犯第三方版权。</t>
    <phoneticPr fontId="3" type="noConversion"/>
  </si>
  <si>
    <t>配图版权购买费用</t>
    <phoneticPr fontId="3" type="noConversion"/>
  </si>
  <si>
    <t>根据已有模板及Q&amp;A内容更新 进行页面更新</t>
    <phoneticPr fontId="3" type="noConversion"/>
  </si>
  <si>
    <t>预计4p/个，共计3个视频</t>
    <phoneticPr fontId="3" type="noConversion"/>
  </si>
  <si>
    <t>纽迪希亚业务支持材料及工具制作报价单</t>
    <phoneticPr fontId="4" type="noConversion"/>
  </si>
  <si>
    <t>以实际结算</t>
    <phoneticPr fontId="3" type="noConversion"/>
  </si>
  <si>
    <t>页面设计</t>
    <phoneticPr fontId="7" type="noConversion"/>
  </si>
  <si>
    <t>二期结算明细</t>
    <phoneticPr fontId="3" type="noConversion"/>
  </si>
  <si>
    <t>备注</t>
    <phoneticPr fontId="3" type="noConversion"/>
  </si>
  <si>
    <t>一期结算明细</t>
  </si>
  <si>
    <t>三期结算明细</t>
    <phoneticPr fontId="3" type="noConversion"/>
  </si>
  <si>
    <t>【资料下载平台】运维费用（半年期）
资料日常运维部分
2020.5-2020.10；2020.11-2021.5；2021.5-2020.10</t>
    <phoneticPr fontId="7" type="noConversion"/>
  </si>
  <si>
    <t>【资料下载平台】运维费用（半年期）
H2C服务器购买&amp;维护部分
2020.6-2020.11；2020.12-2021.5；2021.6-2020.11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</si>
</sst>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2"/>
      <color theme="2" tint="-0.499984740745262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top"/>
    </xf>
  </cellStyleXfs>
  <cellXfs count="101">
    <xf numFmtId="0" fontId="0" fillId="0" borderId="0" xfId="0"/>
    <xf numFmtId="0" fontId="5" fillId="0" borderId="4" xfId="1" applyFont="1" applyBorder="1" applyAlignment="1">
      <alignment horizontal="right" wrapText="1"/>
    </xf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right" wrapText="1"/>
    </xf>
    <xf numFmtId="43" fontId="12" fillId="0" borderId="0" xfId="2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43" fontId="10" fillId="0" borderId="0" xfId="2" applyNumberFormat="1" applyFont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77" fontId="9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Border="1" applyAlignment="1">
      <alignment horizontal="right" vertical="center" wrapText="1"/>
    </xf>
    <xf numFmtId="0" fontId="16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8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3" fillId="5" borderId="4" xfId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right" vertical="center" wrapText="1"/>
    </xf>
    <xf numFmtId="179" fontId="5" fillId="0" borderId="4" xfId="1" applyNumberFormat="1" applyFont="1" applyFill="1" applyBorder="1" applyAlignment="1">
      <alignment horizontal="right" vertical="center" wrapText="1"/>
    </xf>
    <xf numFmtId="179" fontId="5" fillId="6" borderId="4" xfId="1" applyNumberFormat="1" applyFont="1" applyFill="1" applyBorder="1" applyAlignment="1">
      <alignment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right" vertical="center" wrapText="1"/>
    </xf>
    <xf numFmtId="0" fontId="15" fillId="0" borderId="0" xfId="1" applyFont="1" applyAlignment="1">
      <alignment wrapText="1"/>
    </xf>
    <xf numFmtId="179" fontId="5" fillId="0" borderId="4" xfId="1" applyNumberFormat="1" applyFont="1" applyBorder="1" applyAlignment="1">
      <alignment horizontal="right" vertical="center" wrapText="1"/>
    </xf>
    <xf numFmtId="0" fontId="13" fillId="5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" fillId="0" borderId="4" xfId="1" applyBorder="1" applyAlignment="1">
      <alignment wrapText="1"/>
    </xf>
    <xf numFmtId="180" fontId="13" fillId="0" borderId="4" xfId="1" applyNumberFormat="1" applyFont="1" applyFill="1" applyBorder="1" applyAlignment="1">
      <alignment horizontal="right" wrapText="1"/>
    </xf>
    <xf numFmtId="180" fontId="21" fillId="0" borderId="4" xfId="1" applyNumberFormat="1" applyFont="1" applyFill="1" applyBorder="1" applyAlignment="1">
      <alignment horizontal="right" vertical="center" wrapText="1"/>
    </xf>
    <xf numFmtId="0" fontId="25" fillId="0" borderId="0" xfId="1" applyFont="1" applyAlignment="1">
      <alignment wrapText="1"/>
    </xf>
    <xf numFmtId="180" fontId="1" fillId="0" borderId="0" xfId="1" applyNumberFormat="1" applyAlignment="1">
      <alignment wrapText="1"/>
    </xf>
    <xf numFmtId="0" fontId="26" fillId="10" borderId="4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wrapText="1"/>
    </xf>
    <xf numFmtId="0" fontId="5" fillId="0" borderId="4" xfId="1" applyFont="1" applyBorder="1" applyAlignment="1">
      <alignment vertical="center" wrapText="1"/>
    </xf>
    <xf numFmtId="0" fontId="1" fillId="0" borderId="4" xfId="1" applyBorder="1" applyAlignment="1">
      <alignment horizontal="center" vertical="center" wrapText="1"/>
    </xf>
    <xf numFmtId="38" fontId="5" fillId="0" borderId="4" xfId="1" applyNumberFormat="1" applyFont="1" applyBorder="1" applyAlignment="1">
      <alignment horizontal="center" vertical="center" wrapText="1"/>
    </xf>
    <xf numFmtId="176" fontId="5" fillId="0" borderId="4" xfId="2" applyFont="1" applyBorder="1" applyAlignment="1">
      <alignment vertical="center" wrapText="1"/>
    </xf>
    <xf numFmtId="176" fontId="5" fillId="0" borderId="1" xfId="2" applyFont="1" applyBorder="1" applyAlignment="1">
      <alignment vertical="center" wrapText="1"/>
    </xf>
    <xf numFmtId="2" fontId="5" fillId="0" borderId="1" xfId="2" applyNumberFormat="1" applyFont="1" applyBorder="1" applyAlignment="1">
      <alignment vertical="center" wrapText="1"/>
    </xf>
    <xf numFmtId="180" fontId="13" fillId="7" borderId="4" xfId="1" applyNumberFormat="1" applyFont="1" applyFill="1" applyBorder="1" applyAlignment="1">
      <alignment wrapText="1"/>
    </xf>
    <xf numFmtId="2" fontId="5" fillId="0" borderId="4" xfId="2" applyNumberFormat="1" applyFont="1" applyBorder="1" applyAlignment="1">
      <alignment vertical="center" wrapText="1"/>
    </xf>
    <xf numFmtId="44" fontId="10" fillId="0" borderId="0" xfId="1" applyNumberFormat="1" applyFont="1" applyAlignment="1">
      <alignment wrapText="1"/>
    </xf>
    <xf numFmtId="9" fontId="13" fillId="5" borderId="1" xfId="1" applyNumberFormat="1" applyFont="1" applyFill="1" applyBorder="1" applyAlignment="1">
      <alignment vertical="center" wrapText="1"/>
    </xf>
    <xf numFmtId="9" fontId="13" fillId="5" borderId="2" xfId="1" applyNumberFormat="1" applyFont="1" applyFill="1" applyBorder="1" applyAlignment="1">
      <alignment vertical="center" wrapText="1"/>
    </xf>
    <xf numFmtId="9" fontId="13" fillId="5" borderId="3" xfId="1" applyNumberFormat="1" applyFont="1" applyFill="1" applyBorder="1" applyAlignment="1">
      <alignment vertical="center" wrapText="1"/>
    </xf>
    <xf numFmtId="44" fontId="1" fillId="0" borderId="0" xfId="1" applyNumberFormat="1" applyAlignment="1">
      <alignment wrapText="1"/>
    </xf>
    <xf numFmtId="38" fontId="5" fillId="0" borderId="5" xfId="1" applyNumberFormat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center" vertical="center" wrapText="1"/>
    </xf>
    <xf numFmtId="0" fontId="23" fillId="8" borderId="5" xfId="1" applyFont="1" applyFill="1" applyBorder="1" applyAlignment="1">
      <alignment horizontal="center" vertical="center" wrapText="1"/>
    </xf>
    <xf numFmtId="0" fontId="23" fillId="8" borderId="11" xfId="1" applyFont="1" applyFill="1" applyBorder="1" applyAlignment="1">
      <alignment horizontal="center" vertical="center" wrapText="1"/>
    </xf>
    <xf numFmtId="0" fontId="23" fillId="8" borderId="6" xfId="1" applyFont="1" applyFill="1" applyBorder="1" applyAlignment="1">
      <alignment horizontal="center" vertical="center" wrapText="1"/>
    </xf>
    <xf numFmtId="9" fontId="13" fillId="5" borderId="4" xfId="1" applyNumberFormat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right" wrapText="1"/>
    </xf>
    <xf numFmtId="0" fontId="13" fillId="5" borderId="4" xfId="1" applyFont="1" applyFill="1" applyBorder="1" applyAlignment="1">
      <alignment horizontal="left" wrapText="1"/>
    </xf>
    <xf numFmtId="38" fontId="5" fillId="0" borderId="4" xfId="1" applyNumberFormat="1" applyFont="1" applyFill="1" applyBorder="1" applyAlignment="1">
      <alignment horizontal="left" vertical="center" wrapText="1"/>
    </xf>
    <xf numFmtId="0" fontId="24" fillId="9" borderId="4" xfId="1" applyFont="1" applyFill="1" applyBorder="1" applyAlignment="1">
      <alignment horizontal="center" wrapText="1"/>
    </xf>
    <xf numFmtId="0" fontId="1" fillId="7" borderId="4" xfId="1" applyFill="1" applyBorder="1" applyAlignment="1">
      <alignment horizontal="center" wrapText="1"/>
    </xf>
    <xf numFmtId="0" fontId="20" fillId="7" borderId="4" xfId="1" applyFont="1" applyFill="1" applyBorder="1" applyAlignment="1">
      <alignment horizontal="center" vertical="center" wrapText="1"/>
    </xf>
    <xf numFmtId="9" fontId="13" fillId="5" borderId="1" xfId="1" applyNumberFormat="1" applyFont="1" applyFill="1" applyBorder="1" applyAlignment="1">
      <alignment horizontal="center" vertical="center" wrapText="1"/>
    </xf>
    <xf numFmtId="9" fontId="13" fillId="5" borderId="3" xfId="1" applyNumberFormat="1" applyFont="1" applyFill="1" applyBorder="1" applyAlignment="1">
      <alignment horizontal="center" vertical="center" wrapText="1"/>
    </xf>
    <xf numFmtId="176" fontId="5" fillId="0" borderId="1" xfId="2" applyFont="1" applyBorder="1" applyAlignment="1">
      <alignment horizontal="center" vertical="center" wrapText="1"/>
    </xf>
    <xf numFmtId="176" fontId="5" fillId="0" borderId="3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0" fontId="5" fillId="0" borderId="4" xfId="1" applyFont="1" applyBorder="1" applyAlignment="1">
      <alignment horizontal="right" wrapText="1"/>
    </xf>
    <xf numFmtId="0" fontId="11" fillId="7" borderId="4" xfId="1" applyFont="1" applyFill="1" applyBorder="1" applyAlignment="1">
      <alignment horizontal="right" wrapText="1"/>
    </xf>
    <xf numFmtId="176" fontId="13" fillId="7" borderId="1" xfId="2" applyFont="1" applyFill="1" applyBorder="1" applyAlignment="1">
      <alignment horizontal="right" vertical="center" wrapText="1"/>
    </xf>
    <xf numFmtId="176" fontId="13" fillId="7" borderId="3" xfId="2" applyFont="1" applyFill="1" applyBorder="1" applyAlignment="1">
      <alignment horizontal="right" vertical="center" wrapText="1"/>
    </xf>
    <xf numFmtId="176" fontId="5" fillId="0" borderId="1" xfId="2" applyFont="1" applyBorder="1" applyAlignment="1">
      <alignment horizontal="right" vertical="center" wrapText="1"/>
    </xf>
    <xf numFmtId="176" fontId="5" fillId="0" borderId="3" xfId="2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9" fillId="3" borderId="4" xfId="1" applyFont="1" applyFill="1" applyBorder="1" applyAlignment="1">
      <alignment horizontal="center" vertical="center" wrapText="1"/>
    </xf>
    <xf numFmtId="176" fontId="5" fillId="0" borderId="4" xfId="2" applyFont="1" applyBorder="1" applyAlignment="1">
      <alignment horizontal="right" vertical="center" wrapText="1"/>
    </xf>
    <xf numFmtId="2" fontId="5" fillId="0" borderId="1" xfId="2" applyNumberFormat="1" applyFont="1" applyBorder="1" applyAlignment="1">
      <alignment horizontal="right" vertical="center" wrapText="1"/>
    </xf>
    <xf numFmtId="2" fontId="5" fillId="0" borderId="3" xfId="2" applyNumberFormat="1" applyFont="1" applyBorder="1" applyAlignment="1">
      <alignment horizontal="right" vertical="center" wrapText="1"/>
    </xf>
    <xf numFmtId="0" fontId="5" fillId="6" borderId="4" xfId="1" applyFont="1" applyFill="1" applyBorder="1" applyAlignment="1">
      <alignment horizontal="left" vertical="center" wrapText="1"/>
    </xf>
    <xf numFmtId="49" fontId="14" fillId="6" borderId="4" xfId="1" applyNumberFormat="1" applyFont="1" applyFill="1" applyBorder="1" applyAlignment="1">
      <alignment horizontal="center" vertical="center" wrapText="1"/>
    </xf>
    <xf numFmtId="49" fontId="14" fillId="6" borderId="5" xfId="1" applyNumberFormat="1" applyFont="1" applyFill="1" applyBorder="1" applyAlignment="1">
      <alignment horizontal="center" vertical="center" wrapText="1"/>
    </xf>
    <xf numFmtId="49" fontId="14" fillId="6" borderId="6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38" fontId="5" fillId="0" borderId="7" xfId="1" applyNumberFormat="1" applyFont="1" applyFill="1" applyBorder="1" applyAlignment="1">
      <alignment horizontal="left" vertical="center" wrapText="1"/>
    </xf>
    <xf numFmtId="38" fontId="5" fillId="0" borderId="8" xfId="1" applyNumberFormat="1" applyFont="1" applyFill="1" applyBorder="1" applyAlignment="1">
      <alignment horizontal="left" vertical="center" wrapText="1"/>
    </xf>
    <xf numFmtId="38" fontId="5" fillId="0" borderId="9" xfId="1" applyNumberFormat="1" applyFont="1" applyFill="1" applyBorder="1" applyAlignment="1">
      <alignment horizontal="left" vertical="center" wrapText="1"/>
    </xf>
    <xf numFmtId="38" fontId="5" fillId="0" borderId="10" xfId="1" applyNumberFormat="1" applyFont="1" applyFill="1" applyBorder="1" applyAlignment="1">
      <alignment horizontal="left" vertical="center" wrapText="1"/>
    </xf>
  </cellXfs>
  <cellStyles count="5">
    <cellStyle name="百分比 2" xfId="3"/>
    <cellStyle name="常规" xfId="0" builtinId="0"/>
    <cellStyle name="常规 2" xfId="1"/>
    <cellStyle name="常规 2 2" xfId="4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44"/>
  <sheetViews>
    <sheetView showGridLines="0" tabSelected="1" zoomScale="90" zoomScaleNormal="90" workbookViewId="0">
      <selection activeCell="L15" sqref="L15:O15"/>
    </sheetView>
  </sheetViews>
  <sheetFormatPr defaultRowHeight="14.25"/>
  <cols>
    <col min="1" max="1" width="9" style="21"/>
    <col min="2" max="2" width="8.5" style="21" customWidth="1"/>
    <col min="3" max="3" width="34.5" style="21" customWidth="1"/>
    <col min="4" max="5" width="27.625" style="19" customWidth="1"/>
    <col min="6" max="8" width="12.625" style="21" customWidth="1"/>
    <col min="9" max="9" width="13.5" style="21" customWidth="1"/>
    <col min="10" max="10" width="16.25" style="21" customWidth="1"/>
    <col min="11" max="11" width="10.5" style="21" customWidth="1"/>
    <col min="12" max="13" width="12.625" style="21" customWidth="1"/>
    <col min="14" max="14" width="13.5" style="21" customWidth="1"/>
    <col min="15" max="15" width="16.25" style="21" customWidth="1"/>
    <col min="16" max="16" width="48.625" style="21" customWidth="1"/>
    <col min="17" max="16384" width="9" style="21"/>
  </cols>
  <sheetData>
    <row r="2" spans="2:16" ht="22.5" customHeight="1">
      <c r="B2" s="82" t="s">
        <v>65</v>
      </c>
      <c r="C2" s="83"/>
      <c r="D2" s="83"/>
      <c r="E2" s="84"/>
      <c r="F2" s="59" t="s">
        <v>70</v>
      </c>
      <c r="G2" s="59" t="s">
        <v>68</v>
      </c>
      <c r="H2" s="59" t="s">
        <v>71</v>
      </c>
      <c r="M2" s="20"/>
    </row>
    <row r="3" spans="2:16" ht="34.5">
      <c r="B3" s="3"/>
      <c r="C3" s="1" t="s">
        <v>0</v>
      </c>
      <c r="D3" s="85" t="s">
        <v>1</v>
      </c>
      <c r="E3" s="86"/>
      <c r="F3" s="60"/>
      <c r="G3" s="60"/>
      <c r="H3" s="60"/>
      <c r="M3" s="20"/>
    </row>
    <row r="4" spans="2:16" ht="18" customHeight="1">
      <c r="B4" s="22" t="s">
        <v>2</v>
      </c>
      <c r="C4" s="22" t="s">
        <v>3</v>
      </c>
      <c r="D4" s="87" t="s">
        <v>4</v>
      </c>
      <c r="E4" s="87"/>
      <c r="F4" s="61"/>
      <c r="G4" s="61"/>
      <c r="H4" s="61"/>
      <c r="M4" s="20"/>
    </row>
    <row r="5" spans="2:16" ht="17.25">
      <c r="B5" s="23">
        <v>1</v>
      </c>
      <c r="C5" s="2" t="str">
        <f>C17</f>
        <v>视频制作及处理（1min/个）</v>
      </c>
      <c r="D5" s="88">
        <f>J22</f>
        <v>36000</v>
      </c>
      <c r="E5" s="88"/>
      <c r="F5" s="47">
        <v>14080</v>
      </c>
      <c r="G5" s="47">
        <v>0</v>
      </c>
      <c r="H5" s="47">
        <f>O22</f>
        <v>0</v>
      </c>
      <c r="M5" s="20"/>
    </row>
    <row r="6" spans="2:16" ht="17.25">
      <c r="B6" s="23">
        <v>1</v>
      </c>
      <c r="C6" s="2" t="str">
        <f>C23</f>
        <v>创意设计</v>
      </c>
      <c r="D6" s="79">
        <f>J28</f>
        <v>61600</v>
      </c>
      <c r="E6" s="80"/>
      <c r="F6" s="48">
        <v>23200</v>
      </c>
      <c r="G6" s="48">
        <v>8000</v>
      </c>
      <c r="H6" s="47">
        <f>O28</f>
        <v>0</v>
      </c>
      <c r="M6" s="20"/>
    </row>
    <row r="7" spans="2:16" ht="17.25">
      <c r="B7" s="23">
        <v>1</v>
      </c>
      <c r="C7" s="2" t="str">
        <f>C29</f>
        <v>微信推送内容</v>
      </c>
      <c r="D7" s="79">
        <f>J34</f>
        <v>105000</v>
      </c>
      <c r="E7" s="80"/>
      <c r="F7" s="48">
        <v>0</v>
      </c>
      <c r="G7" s="48">
        <v>0</v>
      </c>
      <c r="H7" s="47">
        <f>O34</f>
        <v>0</v>
      </c>
      <c r="M7" s="20"/>
    </row>
    <row r="8" spans="2:16" ht="17.25">
      <c r="B8" s="23">
        <v>1</v>
      </c>
      <c r="C8" s="2" t="str">
        <f>C35</f>
        <v>小程序设计及制作</v>
      </c>
      <c r="D8" s="89">
        <f>J38</f>
        <v>50000</v>
      </c>
      <c r="E8" s="90"/>
      <c r="F8" s="49">
        <v>86000</v>
      </c>
      <c r="G8" s="49">
        <v>1665</v>
      </c>
      <c r="H8" s="51">
        <f>O38</f>
        <v>60006</v>
      </c>
      <c r="M8" s="20"/>
    </row>
    <row r="9" spans="2:16" ht="17.25">
      <c r="B9" s="75" t="str">
        <f>B39</f>
        <v>Total Amount</v>
      </c>
      <c r="C9" s="75"/>
      <c r="D9" s="79">
        <f>J39</f>
        <v>252600</v>
      </c>
      <c r="E9" s="80"/>
      <c r="F9" s="48">
        <v>123280</v>
      </c>
      <c r="G9" s="48">
        <v>9665</v>
      </c>
      <c r="H9" s="47">
        <f>O39</f>
        <v>60006</v>
      </c>
      <c r="M9" s="20"/>
    </row>
    <row r="10" spans="2:16" ht="17.25">
      <c r="B10" s="73" t="str">
        <f>B40</f>
        <v>优惠金额</v>
      </c>
      <c r="C10" s="74"/>
      <c r="D10" s="71">
        <f>J40</f>
        <v>250000</v>
      </c>
      <c r="E10" s="72"/>
      <c r="F10" s="48">
        <v>123280</v>
      </c>
      <c r="G10" s="48">
        <v>9665</v>
      </c>
      <c r="H10" s="47">
        <f>O40</f>
        <v>60006</v>
      </c>
      <c r="M10" s="20"/>
    </row>
    <row r="11" spans="2:16" ht="17.25">
      <c r="B11" s="75" t="str">
        <f>C41</f>
        <v>税 Tax</v>
      </c>
      <c r="C11" s="75" t="str">
        <f>C41</f>
        <v>税 Tax</v>
      </c>
      <c r="D11" s="79">
        <f>J41</f>
        <v>15000</v>
      </c>
      <c r="E11" s="80"/>
      <c r="F11" s="48">
        <v>7396.7999999999993</v>
      </c>
      <c r="G11" s="48">
        <v>579.9</v>
      </c>
      <c r="H11" s="47">
        <f>O41</f>
        <v>3600.3599999999997</v>
      </c>
      <c r="M11" s="20"/>
    </row>
    <row r="12" spans="2:16" ht="18">
      <c r="B12" s="76" t="str">
        <f>B42</f>
        <v>Final Amount</v>
      </c>
      <c r="C12" s="76" t="str">
        <f>B42</f>
        <v>Final Amount</v>
      </c>
      <c r="D12" s="77">
        <f>J42</f>
        <v>265000</v>
      </c>
      <c r="E12" s="78"/>
      <c r="F12" s="50">
        <v>130676.8</v>
      </c>
      <c r="G12" s="50">
        <v>10244.9</v>
      </c>
      <c r="H12" s="50">
        <f>O42</f>
        <v>63606.36</v>
      </c>
      <c r="I12" s="56"/>
      <c r="L12" s="20"/>
      <c r="M12" s="20"/>
    </row>
    <row r="13" spans="2:16" ht="18">
      <c r="B13" s="4"/>
      <c r="C13" s="5"/>
      <c r="D13" s="6"/>
      <c r="E13" s="52"/>
      <c r="F13" s="24"/>
      <c r="G13" s="20"/>
      <c r="H13" s="20"/>
      <c r="I13" s="20"/>
      <c r="J13" s="20"/>
      <c r="L13" s="20"/>
      <c r="M13" s="20"/>
      <c r="N13" s="20"/>
      <c r="O13" s="20"/>
    </row>
    <row r="14" spans="2:16" ht="17.25">
      <c r="B14" s="4"/>
      <c r="C14" s="8"/>
      <c r="D14" s="9"/>
      <c r="E14" s="7"/>
      <c r="F14" s="24"/>
      <c r="G14" s="20"/>
      <c r="H14" s="20"/>
      <c r="I14" s="20"/>
      <c r="J14" s="20"/>
      <c r="L14" s="20"/>
      <c r="M14" s="20"/>
      <c r="N14" s="20"/>
      <c r="O14" s="20"/>
    </row>
    <row r="15" spans="2:16" ht="22.5" customHeight="1">
      <c r="B15" s="81" t="s">
        <v>6</v>
      </c>
      <c r="C15" s="81"/>
      <c r="D15" s="81"/>
      <c r="E15" s="81"/>
      <c r="F15" s="81"/>
      <c r="G15" s="81"/>
      <c r="H15" s="81"/>
      <c r="I15" s="81"/>
      <c r="J15" s="81"/>
      <c r="L15" s="66" t="s">
        <v>71</v>
      </c>
      <c r="M15" s="66"/>
      <c r="N15" s="66"/>
      <c r="O15" s="66"/>
      <c r="P15" s="37"/>
    </row>
    <row r="16" spans="2:16" ht="36">
      <c r="B16" s="10" t="s">
        <v>7</v>
      </c>
      <c r="C16" s="10" t="s">
        <v>8</v>
      </c>
      <c r="D16" s="11"/>
      <c r="E16" s="11" t="s">
        <v>9</v>
      </c>
      <c r="F16" s="10" t="s">
        <v>10</v>
      </c>
      <c r="G16" s="12" t="s">
        <v>11</v>
      </c>
      <c r="H16" s="13" t="s">
        <v>12</v>
      </c>
      <c r="I16" s="13" t="s">
        <v>13</v>
      </c>
      <c r="J16" s="14" t="s">
        <v>14</v>
      </c>
      <c r="L16" s="12" t="s">
        <v>11</v>
      </c>
      <c r="M16" s="13" t="s">
        <v>12</v>
      </c>
      <c r="N16" s="13" t="s">
        <v>13</v>
      </c>
      <c r="O16" s="14" t="s">
        <v>14</v>
      </c>
      <c r="P16" s="42" t="s">
        <v>69</v>
      </c>
    </row>
    <row r="17" spans="2:16" ht="18">
      <c r="B17" s="25">
        <v>1</v>
      </c>
      <c r="C17" s="64" t="s">
        <v>43</v>
      </c>
      <c r="D17" s="64"/>
      <c r="E17" s="64"/>
      <c r="F17" s="64"/>
      <c r="G17" s="64"/>
      <c r="H17" s="64"/>
      <c r="I17" s="64"/>
      <c r="J17" s="64"/>
      <c r="L17" s="62"/>
      <c r="M17" s="62"/>
      <c r="N17" s="62"/>
      <c r="O17" s="62"/>
      <c r="P17" s="37"/>
    </row>
    <row r="18" spans="2:16" s="33" customFormat="1" ht="27" customHeight="1">
      <c r="B18" s="31" t="s">
        <v>44</v>
      </c>
      <c r="C18" s="27" t="s">
        <v>45</v>
      </c>
      <c r="D18" s="65" t="s">
        <v>46</v>
      </c>
      <c r="E18" s="65"/>
      <c r="F18" s="15" t="s">
        <v>47</v>
      </c>
      <c r="G18" s="28">
        <v>1</v>
      </c>
      <c r="H18" s="16">
        <v>3</v>
      </c>
      <c r="I18" s="32">
        <v>2000</v>
      </c>
      <c r="J18" s="32">
        <f t="shared" ref="J18:J21" si="0">G18*H18*I18</f>
        <v>6000</v>
      </c>
      <c r="L18" s="28"/>
      <c r="M18" s="16"/>
      <c r="N18" s="32">
        <v>2000</v>
      </c>
      <c r="O18" s="32">
        <f t="shared" ref="O18:O21" si="1">L18*M18*N18</f>
        <v>0</v>
      </c>
      <c r="P18" s="43"/>
    </row>
    <row r="19" spans="2:16" s="33" customFormat="1" ht="27" customHeight="1">
      <c r="B19" s="31" t="s">
        <v>48</v>
      </c>
      <c r="C19" s="27" t="s">
        <v>49</v>
      </c>
      <c r="D19" s="65" t="s">
        <v>50</v>
      </c>
      <c r="E19" s="65"/>
      <c r="F19" s="15" t="s">
        <v>15</v>
      </c>
      <c r="G19" s="28">
        <v>1</v>
      </c>
      <c r="H19" s="16">
        <v>3</v>
      </c>
      <c r="I19" s="32">
        <v>1200</v>
      </c>
      <c r="J19" s="32">
        <f t="shared" si="0"/>
        <v>3600</v>
      </c>
      <c r="L19" s="28"/>
      <c r="M19" s="16"/>
      <c r="N19" s="32">
        <v>1200</v>
      </c>
      <c r="O19" s="32">
        <f t="shared" si="1"/>
        <v>0</v>
      </c>
      <c r="P19" s="43"/>
    </row>
    <row r="20" spans="2:16" s="33" customFormat="1" ht="27" customHeight="1">
      <c r="B20" s="31" t="s">
        <v>51</v>
      </c>
      <c r="C20" s="27" t="s">
        <v>52</v>
      </c>
      <c r="D20" s="65" t="s">
        <v>53</v>
      </c>
      <c r="E20" s="65"/>
      <c r="F20" s="15" t="s">
        <v>54</v>
      </c>
      <c r="G20" s="28">
        <v>1</v>
      </c>
      <c r="H20" s="16">
        <v>3</v>
      </c>
      <c r="I20" s="32">
        <v>1000</v>
      </c>
      <c r="J20" s="32">
        <f t="shared" si="0"/>
        <v>3000</v>
      </c>
      <c r="L20" s="28"/>
      <c r="M20" s="16"/>
      <c r="N20" s="32">
        <v>1000</v>
      </c>
      <c r="O20" s="32">
        <f t="shared" si="1"/>
        <v>0</v>
      </c>
      <c r="P20" s="43"/>
    </row>
    <row r="21" spans="2:16" s="33" customFormat="1" ht="27" customHeight="1">
      <c r="B21" s="31" t="s">
        <v>55</v>
      </c>
      <c r="C21" s="27" t="s">
        <v>56</v>
      </c>
      <c r="D21" s="65" t="s">
        <v>57</v>
      </c>
      <c r="E21" s="65"/>
      <c r="F21" s="15" t="s">
        <v>58</v>
      </c>
      <c r="G21" s="28">
        <v>30</v>
      </c>
      <c r="H21" s="16">
        <v>3</v>
      </c>
      <c r="I21" s="32">
        <v>260</v>
      </c>
      <c r="J21" s="32">
        <f t="shared" si="0"/>
        <v>23400</v>
      </c>
      <c r="L21" s="28"/>
      <c r="M21" s="16"/>
      <c r="N21" s="32">
        <v>260</v>
      </c>
      <c r="O21" s="32">
        <f t="shared" si="1"/>
        <v>0</v>
      </c>
      <c r="P21" s="43"/>
    </row>
    <row r="22" spans="2:16" ht="18">
      <c r="B22" s="63" t="s">
        <v>23</v>
      </c>
      <c r="C22" s="63"/>
      <c r="D22" s="63"/>
      <c r="E22" s="63"/>
      <c r="F22" s="63"/>
      <c r="G22" s="63"/>
      <c r="H22" s="63"/>
      <c r="I22" s="63"/>
      <c r="J22" s="29">
        <f>SUM(J18:J21)</f>
        <v>36000</v>
      </c>
      <c r="L22" s="37"/>
      <c r="M22" s="37"/>
      <c r="N22" s="37"/>
      <c r="O22" s="29">
        <f>SUM(O18:O21)</f>
        <v>0</v>
      </c>
      <c r="P22" s="37"/>
    </row>
    <row r="23" spans="2:16" ht="18">
      <c r="B23" s="25">
        <v>2</v>
      </c>
      <c r="C23" s="64" t="s">
        <v>25</v>
      </c>
      <c r="D23" s="64"/>
      <c r="E23" s="64"/>
      <c r="F23" s="64">
        <f>SUM(J26:J26)</f>
        <v>16000</v>
      </c>
      <c r="G23" s="64">
        <v>1</v>
      </c>
      <c r="H23" s="64">
        <v>1</v>
      </c>
      <c r="I23" s="64">
        <v>80000</v>
      </c>
      <c r="J23" s="64">
        <f t="shared" ref="J23:J27" si="2">G23*H23*I23</f>
        <v>80000</v>
      </c>
      <c r="L23" s="62"/>
      <c r="M23" s="62"/>
      <c r="N23" s="62"/>
      <c r="O23" s="62"/>
      <c r="P23" s="37"/>
    </row>
    <row r="24" spans="2:16" s="24" customFormat="1" ht="66.75" customHeight="1">
      <c r="B24" s="26" t="s">
        <v>60</v>
      </c>
      <c r="C24" s="27" t="s">
        <v>67</v>
      </c>
      <c r="D24" s="65" t="s">
        <v>64</v>
      </c>
      <c r="E24" s="65"/>
      <c r="F24" s="15" t="s">
        <v>21</v>
      </c>
      <c r="G24" s="28">
        <v>4</v>
      </c>
      <c r="H24" s="16">
        <v>3</v>
      </c>
      <c r="I24" s="29">
        <v>800</v>
      </c>
      <c r="J24" s="29">
        <f t="shared" ref="J24:J25" si="3">G24*H24*I24</f>
        <v>9600</v>
      </c>
      <c r="L24" s="28"/>
      <c r="M24" s="16"/>
      <c r="N24" s="29">
        <v>800</v>
      </c>
      <c r="O24" s="29">
        <f t="shared" ref="O24:O27" si="4">L24*M24*N24</f>
        <v>0</v>
      </c>
      <c r="P24" s="44"/>
    </row>
    <row r="25" spans="2:16" s="24" customFormat="1" ht="17.25">
      <c r="B25" s="26" t="s">
        <v>36</v>
      </c>
      <c r="C25" s="27" t="s">
        <v>59</v>
      </c>
      <c r="D25" s="65" t="s">
        <v>63</v>
      </c>
      <c r="E25" s="65"/>
      <c r="F25" s="15" t="s">
        <v>21</v>
      </c>
      <c r="G25" s="28">
        <v>90</v>
      </c>
      <c r="H25" s="16">
        <v>1</v>
      </c>
      <c r="I25" s="29">
        <v>400</v>
      </c>
      <c r="J25" s="29">
        <f t="shared" si="3"/>
        <v>36000</v>
      </c>
      <c r="L25" s="28"/>
      <c r="M25" s="16"/>
      <c r="N25" s="29">
        <v>400</v>
      </c>
      <c r="O25" s="29">
        <f t="shared" si="4"/>
        <v>0</v>
      </c>
      <c r="P25" s="2"/>
    </row>
    <row r="26" spans="2:16" s="24" customFormat="1" ht="35.25" customHeight="1">
      <c r="B26" s="26" t="s">
        <v>27</v>
      </c>
      <c r="C26" s="27" t="s">
        <v>20</v>
      </c>
      <c r="D26" s="65" t="s">
        <v>61</v>
      </c>
      <c r="E26" s="65"/>
      <c r="F26" s="15" t="s">
        <v>26</v>
      </c>
      <c r="G26" s="28">
        <v>10</v>
      </c>
      <c r="H26" s="16">
        <v>1</v>
      </c>
      <c r="I26" s="29">
        <v>1600</v>
      </c>
      <c r="J26" s="29">
        <f t="shared" si="2"/>
        <v>16000</v>
      </c>
      <c r="L26" s="28"/>
      <c r="M26" s="16"/>
      <c r="N26" s="29">
        <v>1600</v>
      </c>
      <c r="O26" s="29">
        <f t="shared" si="4"/>
        <v>0</v>
      </c>
      <c r="P26" s="2"/>
    </row>
    <row r="27" spans="2:16" s="33" customFormat="1" ht="34.5">
      <c r="B27" s="26" t="s">
        <v>37</v>
      </c>
      <c r="C27" s="27" t="s">
        <v>22</v>
      </c>
      <c r="D27" s="65" t="s">
        <v>62</v>
      </c>
      <c r="E27" s="65"/>
      <c r="F27" s="15" t="s">
        <v>21</v>
      </c>
      <c r="G27" s="28">
        <v>0</v>
      </c>
      <c r="H27" s="16">
        <v>1</v>
      </c>
      <c r="I27" s="32">
        <v>500</v>
      </c>
      <c r="J27" s="32">
        <f t="shared" si="2"/>
        <v>0</v>
      </c>
      <c r="K27" s="40" t="s">
        <v>66</v>
      </c>
      <c r="L27" s="28"/>
      <c r="M27" s="16"/>
      <c r="N27" s="32">
        <v>500</v>
      </c>
      <c r="O27" s="32">
        <f t="shared" si="4"/>
        <v>0</v>
      </c>
      <c r="P27" s="43"/>
    </row>
    <row r="28" spans="2:16" ht="18">
      <c r="B28" s="63" t="s">
        <v>23</v>
      </c>
      <c r="C28" s="63"/>
      <c r="D28" s="63"/>
      <c r="E28" s="63"/>
      <c r="F28" s="63"/>
      <c r="G28" s="63"/>
      <c r="H28" s="63"/>
      <c r="I28" s="63"/>
      <c r="J28" s="29">
        <f>SUM(J24:J27)</f>
        <v>61600</v>
      </c>
      <c r="L28" s="37"/>
      <c r="M28" s="37"/>
      <c r="N28" s="37"/>
      <c r="O28" s="29">
        <f>SUM(O24:O27)</f>
        <v>0</v>
      </c>
      <c r="P28" s="37"/>
    </row>
    <row r="29" spans="2:16" ht="18">
      <c r="B29" s="25">
        <v>3</v>
      </c>
      <c r="C29" s="64" t="s">
        <v>16</v>
      </c>
      <c r="D29" s="64"/>
      <c r="E29" s="64"/>
      <c r="F29" s="64">
        <f>SUM(J30:J38)</f>
        <v>310000</v>
      </c>
      <c r="G29" s="64"/>
      <c r="H29" s="64"/>
      <c r="I29" s="64"/>
      <c r="J29" s="64"/>
      <c r="L29" s="62"/>
      <c r="M29" s="62"/>
      <c r="N29" s="62"/>
      <c r="O29" s="62"/>
      <c r="P29" s="37"/>
    </row>
    <row r="30" spans="2:16" s="24" customFormat="1" ht="41.25" customHeight="1">
      <c r="B30" s="92" t="s">
        <v>40</v>
      </c>
      <c r="C30" s="91" t="s">
        <v>34</v>
      </c>
      <c r="D30" s="65" t="s">
        <v>17</v>
      </c>
      <c r="E30" s="65"/>
      <c r="F30" s="15" t="s">
        <v>18</v>
      </c>
      <c r="G30" s="17">
        <v>10</v>
      </c>
      <c r="H30" s="18">
        <v>1</v>
      </c>
      <c r="I30" s="34">
        <v>2500</v>
      </c>
      <c r="J30" s="30">
        <f t="shared" ref="J30:J32" si="5">G30*H30*I30</f>
        <v>25000</v>
      </c>
      <c r="L30" s="17"/>
      <c r="M30" s="18"/>
      <c r="N30" s="34">
        <v>2500</v>
      </c>
      <c r="O30" s="30">
        <f t="shared" ref="O30" si="6">L30*M30*N30</f>
        <v>0</v>
      </c>
      <c r="P30" s="2"/>
    </row>
    <row r="31" spans="2:16" s="24" customFormat="1" ht="41.25" customHeight="1">
      <c r="B31" s="92"/>
      <c r="C31" s="91"/>
      <c r="D31" s="65" t="s">
        <v>28</v>
      </c>
      <c r="E31" s="65"/>
      <c r="F31" s="15" t="s">
        <v>18</v>
      </c>
      <c r="G31" s="17">
        <v>10</v>
      </c>
      <c r="H31" s="18">
        <v>1</v>
      </c>
      <c r="I31" s="34">
        <v>2000</v>
      </c>
      <c r="J31" s="30">
        <f>G31*H31*I31</f>
        <v>20000</v>
      </c>
      <c r="L31" s="17"/>
      <c r="M31" s="18"/>
      <c r="N31" s="34">
        <v>2000</v>
      </c>
      <c r="O31" s="30">
        <f>L31*M31*N31</f>
        <v>0</v>
      </c>
      <c r="P31" s="2"/>
    </row>
    <row r="32" spans="2:16" s="24" customFormat="1" ht="41.25" customHeight="1">
      <c r="B32" s="92" t="s">
        <v>42</v>
      </c>
      <c r="C32" s="91" t="s">
        <v>35</v>
      </c>
      <c r="D32" s="65" t="s">
        <v>19</v>
      </c>
      <c r="E32" s="65"/>
      <c r="F32" s="15" t="s">
        <v>18</v>
      </c>
      <c r="G32" s="17">
        <v>10</v>
      </c>
      <c r="H32" s="18">
        <v>1</v>
      </c>
      <c r="I32" s="34">
        <v>4000</v>
      </c>
      <c r="J32" s="30">
        <f t="shared" si="5"/>
        <v>40000</v>
      </c>
      <c r="L32" s="17"/>
      <c r="M32" s="18"/>
      <c r="N32" s="34">
        <v>4000</v>
      </c>
      <c r="O32" s="30">
        <f t="shared" ref="O32" si="7">L32*M32*N32</f>
        <v>0</v>
      </c>
      <c r="P32" s="2"/>
    </row>
    <row r="33" spans="2:16" s="24" customFormat="1" ht="41.25" customHeight="1">
      <c r="B33" s="92" t="s">
        <v>29</v>
      </c>
      <c r="C33" s="91"/>
      <c r="D33" s="65" t="s">
        <v>28</v>
      </c>
      <c r="E33" s="65"/>
      <c r="F33" s="15" t="s">
        <v>18</v>
      </c>
      <c r="G33" s="17">
        <v>10</v>
      </c>
      <c r="H33" s="18">
        <v>1</v>
      </c>
      <c r="I33" s="34">
        <v>2000</v>
      </c>
      <c r="J33" s="30">
        <f>G33*H33*I33</f>
        <v>20000</v>
      </c>
      <c r="L33" s="17"/>
      <c r="M33" s="18"/>
      <c r="N33" s="34">
        <v>2000</v>
      </c>
      <c r="O33" s="30">
        <f>L33*M33*N33</f>
        <v>0</v>
      </c>
      <c r="P33" s="2"/>
    </row>
    <row r="34" spans="2:16" ht="18">
      <c r="B34" s="63" t="s">
        <v>23</v>
      </c>
      <c r="C34" s="63"/>
      <c r="D34" s="63"/>
      <c r="E34" s="63"/>
      <c r="F34" s="63"/>
      <c r="G34" s="63"/>
      <c r="H34" s="63"/>
      <c r="I34" s="63"/>
      <c r="J34" s="29">
        <f>SUM(J30:J33)</f>
        <v>105000</v>
      </c>
      <c r="L34" s="37"/>
      <c r="M34" s="37"/>
      <c r="N34" s="37"/>
      <c r="O34" s="29">
        <f>SUM(O30:O33)</f>
        <v>0</v>
      </c>
      <c r="P34" s="37"/>
    </row>
    <row r="35" spans="2:16" ht="18">
      <c r="B35" s="25">
        <v>4</v>
      </c>
      <c r="C35" s="64" t="s">
        <v>38</v>
      </c>
      <c r="D35" s="64"/>
      <c r="E35" s="64"/>
      <c r="F35" s="64">
        <f>SUM(J36:J41)</f>
        <v>617600</v>
      </c>
      <c r="G35" s="64"/>
      <c r="H35" s="64"/>
      <c r="I35" s="64"/>
      <c r="J35" s="64"/>
      <c r="L35" s="62"/>
      <c r="M35" s="62"/>
      <c r="N35" s="62"/>
      <c r="O35" s="62"/>
      <c r="P35" s="37"/>
    </row>
    <row r="36" spans="2:16" s="24" customFormat="1" ht="80.25" customHeight="1">
      <c r="B36" s="93" t="s">
        <v>41</v>
      </c>
      <c r="C36" s="95" t="s">
        <v>30</v>
      </c>
      <c r="D36" s="97" t="s">
        <v>39</v>
      </c>
      <c r="E36" s="98"/>
      <c r="F36" s="57" t="s">
        <v>15</v>
      </c>
      <c r="G36" s="57">
        <v>2</v>
      </c>
      <c r="H36" s="57">
        <v>1</v>
      </c>
      <c r="I36" s="57">
        <v>25000</v>
      </c>
      <c r="J36" s="57">
        <f t="shared" ref="J36" si="8">G36*H36*I36</f>
        <v>50000</v>
      </c>
      <c r="L36" s="15">
        <v>3</v>
      </c>
      <c r="M36" s="46">
        <v>1</v>
      </c>
      <c r="N36" s="34">
        <v>12400</v>
      </c>
      <c r="O36" s="30">
        <f>L36*M36*N36</f>
        <v>37200</v>
      </c>
      <c r="P36" s="44" t="s">
        <v>72</v>
      </c>
    </row>
    <row r="37" spans="2:16" s="24" customFormat="1" ht="80.25" customHeight="1">
      <c r="B37" s="94"/>
      <c r="C37" s="96"/>
      <c r="D37" s="99"/>
      <c r="E37" s="100"/>
      <c r="F37" s="58"/>
      <c r="G37" s="58"/>
      <c r="H37" s="58"/>
      <c r="I37" s="58"/>
      <c r="J37" s="58"/>
      <c r="L37" s="15">
        <v>3</v>
      </c>
      <c r="M37" s="46">
        <v>1</v>
      </c>
      <c r="N37" s="34">
        <v>7602</v>
      </c>
      <c r="O37" s="30">
        <f>L37*M37*N37</f>
        <v>22806</v>
      </c>
      <c r="P37" s="44" t="s">
        <v>73</v>
      </c>
    </row>
    <row r="38" spans="2:16" ht="18">
      <c r="B38" s="63" t="s">
        <v>23</v>
      </c>
      <c r="C38" s="63"/>
      <c r="D38" s="63"/>
      <c r="E38" s="63"/>
      <c r="F38" s="63"/>
      <c r="G38" s="63"/>
      <c r="H38" s="63"/>
      <c r="I38" s="63"/>
      <c r="J38" s="29">
        <f>SUM(J36)</f>
        <v>50000</v>
      </c>
      <c r="L38" s="37"/>
      <c r="M38" s="37"/>
      <c r="N38" s="37"/>
      <c r="O38" s="29">
        <f>SUM(O36:O37)</f>
        <v>60006</v>
      </c>
      <c r="P38" s="37"/>
    </row>
    <row r="39" spans="2:16" ht="18">
      <c r="B39" s="68" t="s">
        <v>24</v>
      </c>
      <c r="C39" s="68"/>
      <c r="D39" s="68"/>
      <c r="E39" s="68"/>
      <c r="F39" s="68"/>
      <c r="G39" s="68"/>
      <c r="H39" s="68"/>
      <c r="I39" s="68"/>
      <c r="J39" s="38">
        <f>J22+J28+J34+J38</f>
        <v>252600</v>
      </c>
      <c r="L39" s="67"/>
      <c r="M39" s="67"/>
      <c r="N39" s="67"/>
      <c r="O39" s="38">
        <f>O22+O28+O34+O38</f>
        <v>60006</v>
      </c>
      <c r="P39" s="37"/>
    </row>
    <row r="40" spans="2:16" ht="18">
      <c r="B40" s="68" t="s">
        <v>32</v>
      </c>
      <c r="C40" s="68"/>
      <c r="D40" s="68"/>
      <c r="E40" s="68" t="s">
        <v>31</v>
      </c>
      <c r="F40" s="68"/>
      <c r="G40" s="68"/>
      <c r="H40" s="68"/>
      <c r="I40" s="68"/>
      <c r="J40" s="38">
        <v>250000</v>
      </c>
      <c r="L40" s="67"/>
      <c r="M40" s="67"/>
      <c r="N40" s="67"/>
      <c r="O40" s="38">
        <f>O39</f>
        <v>60006</v>
      </c>
      <c r="P40" s="37"/>
    </row>
    <row r="41" spans="2:16" s="36" customFormat="1" ht="18">
      <c r="B41" s="25"/>
      <c r="C41" s="35" t="s">
        <v>5</v>
      </c>
      <c r="D41" s="69">
        <v>0.06</v>
      </c>
      <c r="E41" s="70"/>
      <c r="F41" s="53"/>
      <c r="G41" s="54"/>
      <c r="H41" s="54"/>
      <c r="I41" s="55"/>
      <c r="J41" s="38">
        <f>J40*D41</f>
        <v>15000</v>
      </c>
      <c r="L41" s="62"/>
      <c r="M41" s="62"/>
      <c r="N41" s="62"/>
      <c r="O41" s="38">
        <f>O40*D41</f>
        <v>3600.3599999999997</v>
      </c>
      <c r="P41" s="45"/>
    </row>
    <row r="42" spans="2:16" ht="21">
      <c r="B42" s="68" t="s">
        <v>33</v>
      </c>
      <c r="C42" s="68"/>
      <c r="D42" s="68"/>
      <c r="E42" s="68"/>
      <c r="F42" s="68"/>
      <c r="G42" s="68"/>
      <c r="H42" s="68"/>
      <c r="I42" s="68"/>
      <c r="J42" s="39">
        <f>J40+J41</f>
        <v>265000</v>
      </c>
      <c r="L42" s="67"/>
      <c r="M42" s="67"/>
      <c r="N42" s="67"/>
      <c r="O42" s="39">
        <f>O40+O41</f>
        <v>63606.36</v>
      </c>
      <c r="P42" s="37"/>
    </row>
    <row r="44" spans="2:16">
      <c r="J44" s="41"/>
      <c r="O44" s="41"/>
    </row>
  </sheetData>
  <mergeCells count="64">
    <mergeCell ref="B38:I38"/>
    <mergeCell ref="D30:E30"/>
    <mergeCell ref="D32:E32"/>
    <mergeCell ref="D31:E31"/>
    <mergeCell ref="B34:I34"/>
    <mergeCell ref="D33:E33"/>
    <mergeCell ref="C30:C31"/>
    <mergeCell ref="C32:C33"/>
    <mergeCell ref="B30:B31"/>
    <mergeCell ref="B32:B33"/>
    <mergeCell ref="B36:B37"/>
    <mergeCell ref="C36:C37"/>
    <mergeCell ref="D36:E37"/>
    <mergeCell ref="F36:F37"/>
    <mergeCell ref="G36:G37"/>
    <mergeCell ref="B2:E2"/>
    <mergeCell ref="D3:E3"/>
    <mergeCell ref="D4:E4"/>
    <mergeCell ref="D9:E9"/>
    <mergeCell ref="D5:E5"/>
    <mergeCell ref="D6:E6"/>
    <mergeCell ref="D7:E7"/>
    <mergeCell ref="D8:E8"/>
    <mergeCell ref="B9:C9"/>
    <mergeCell ref="B40:I40"/>
    <mergeCell ref="B42:I42"/>
    <mergeCell ref="D41:E41"/>
    <mergeCell ref="B39:I39"/>
    <mergeCell ref="D10:E10"/>
    <mergeCell ref="B10:C10"/>
    <mergeCell ref="D19:E19"/>
    <mergeCell ref="D20:E20"/>
    <mergeCell ref="D21:E21"/>
    <mergeCell ref="D18:E18"/>
    <mergeCell ref="C17:J17"/>
    <mergeCell ref="B11:C11"/>
    <mergeCell ref="B12:C12"/>
    <mergeCell ref="D12:E12"/>
    <mergeCell ref="D11:E11"/>
    <mergeCell ref="B15:J15"/>
    <mergeCell ref="L17:O17"/>
    <mergeCell ref="L15:O15"/>
    <mergeCell ref="L39:N39"/>
    <mergeCell ref="L40:N40"/>
    <mergeCell ref="L42:N42"/>
    <mergeCell ref="L41:N41"/>
    <mergeCell ref="L23:O23"/>
    <mergeCell ref="L29:O29"/>
    <mergeCell ref="L35:O35"/>
    <mergeCell ref="B22:I22"/>
    <mergeCell ref="C23:J23"/>
    <mergeCell ref="B28:I28"/>
    <mergeCell ref="C29:J29"/>
    <mergeCell ref="C35:J35"/>
    <mergeCell ref="D27:E27"/>
    <mergeCell ref="D26:E26"/>
    <mergeCell ref="D24:E24"/>
    <mergeCell ref="D25:E25"/>
    <mergeCell ref="H36:H37"/>
    <mergeCell ref="I36:I37"/>
    <mergeCell ref="J36:J37"/>
    <mergeCell ref="F2:F4"/>
    <mergeCell ref="G2:G4"/>
    <mergeCell ref="H2:H4"/>
  </mergeCells>
  <phoneticPr fontId="7" type="noConversion"/>
  <pageMargins left="0.7" right="0.7" top="0.75" bottom="0.75" header="0.3" footer="0.3"/>
  <pageSetup paperSize="9" scale="31" orientation="portrait" verticalDpi="0" r:id="rId1"/>
  <ignoredErrors>
    <ignoredError sqref="B11 J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2020纽迪希亚业务支持材料及工具制作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2020-11-26T03:33:57Z</dcterms:modified>
</cp:coreProperties>
</file>