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赛诺菲\陈默年度计划\报价\Q3\"/>
    </mc:Choice>
  </mc:AlternateContent>
  <xr:revisionPtr revIDLastSave="0" documentId="13_ncr:1_{96586FC2-A4B8-40F1-8085-49C742488F7C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FLASH制作报价单" sheetId="2" r:id="rId1"/>
    <sheet name="flash制作报价单-明细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3" l="1"/>
  <c r="J15" i="3"/>
  <c r="J14" i="3"/>
  <c r="J13" i="3"/>
  <c r="J12" i="3"/>
  <c r="J10" i="3"/>
  <c r="J23" i="3" l="1"/>
  <c r="J24" i="3"/>
  <c r="J30" i="3" l="1"/>
  <c r="J29" i="3"/>
  <c r="J28" i="3"/>
  <c r="J27" i="3"/>
  <c r="J26" i="3"/>
  <c r="J25" i="3"/>
  <c r="J22" i="3"/>
  <c r="J21" i="3"/>
  <c r="J20" i="3"/>
  <c r="J31" i="3" l="1"/>
  <c r="J9" i="3" l="1"/>
  <c r="J8" i="3" l="1"/>
  <c r="J7" i="3"/>
  <c r="J6" i="3" l="1"/>
  <c r="J5" i="3"/>
  <c r="J17" i="3" l="1"/>
  <c r="J4" i="3" l="1"/>
  <c r="C3" i="3" l="1"/>
  <c r="J16" i="3" l="1"/>
  <c r="J18" i="3" s="1"/>
  <c r="E4" i="2" l="1"/>
  <c r="J33" i="3" l="1"/>
  <c r="E6" i="2" s="1"/>
  <c r="E5" i="2"/>
  <c r="J35" i="3" l="1"/>
  <c r="E7" i="2"/>
</calcChain>
</file>

<file path=xl/sharedStrings.xml><?xml version="1.0" encoding="utf-8"?>
<sst xmlns="http://schemas.openxmlformats.org/spreadsheetml/2006/main" count="124" uniqueCount="82">
  <si>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</si>
  <si>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</si>
  <si>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</si>
  <si>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</si>
  <si>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</si>
  <si>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</si>
  <si>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</si>
  <si>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</si>
  <si>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</si>
  <si>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</si>
  <si>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</si>
  <si>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</si>
  <si>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</si>
  <si>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</si>
  <si>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</si>
  <si>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</si>
  <si>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</si>
  <si>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</si>
  <si>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小时</t>
    <phoneticPr fontId="1" type="noConversion"/>
  </si>
  <si>
    <t>1-2</t>
  </si>
  <si>
    <t>上海麦田公共关系咨询有限公司</t>
    <phoneticPr fontId="1" type="noConversion"/>
  </si>
  <si>
    <t>ratecard</t>
    <phoneticPr fontId="1" type="noConversion"/>
  </si>
  <si>
    <t>医学编辑</t>
    <phoneticPr fontId="1" type="noConversion"/>
  </si>
  <si>
    <t>Time of usage</t>
    <phoneticPr fontId="1" type="noConversion"/>
  </si>
  <si>
    <t>视频文件制作  Opening/Introduction Video Production</t>
    <phoneticPr fontId="4" type="noConversion"/>
  </si>
  <si>
    <t>视频文件制作  Opening/Introduction Video Production</t>
    <phoneticPr fontId="1" type="noConversion"/>
  </si>
  <si>
    <t>PPT撰写</t>
    <phoneticPr fontId="1" type="noConversion"/>
  </si>
  <si>
    <t>page</t>
    <phoneticPr fontId="1" type="noConversion"/>
  </si>
  <si>
    <t>1-3</t>
  </si>
  <si>
    <t>1-4</t>
  </si>
  <si>
    <t>内容策划Design</t>
    <phoneticPr fontId="4" type="noConversion"/>
  </si>
  <si>
    <t>客户经理</t>
    <phoneticPr fontId="1" type="noConversion"/>
  </si>
  <si>
    <t>客户沟通</t>
    <phoneticPr fontId="1" type="noConversion"/>
  </si>
  <si>
    <t>1-7</t>
  </si>
  <si>
    <t>病毒视角：如何攻击人类</t>
    <phoneticPr fontId="1" type="noConversion"/>
  </si>
  <si>
    <t>1-1</t>
    <phoneticPr fontId="1" type="noConversion"/>
  </si>
  <si>
    <t>1-5</t>
  </si>
  <si>
    <t>1-6</t>
  </si>
  <si>
    <t>1-8</t>
  </si>
  <si>
    <t>倡导流感全年预约PPT</t>
    <phoneticPr fontId="1" type="noConversion"/>
  </si>
  <si>
    <t>婴幼儿接种流感疫苗专家ppt</t>
    <phoneticPr fontId="1" type="noConversion"/>
  </si>
  <si>
    <t>流感疫苗黑科技专家版ppt</t>
    <phoneticPr fontId="1" type="noConversion"/>
  </si>
  <si>
    <t>流感疫苗黑科技科室会ppt</t>
    <phoneticPr fontId="1" type="noConversion"/>
  </si>
  <si>
    <t>流感防控国际经验分享（白皮书）</t>
    <phoneticPr fontId="1" type="noConversion"/>
  </si>
  <si>
    <t>凡尔灵0.25ml 婴幼儿DA(8p)\对大众人群说的故事线（单页）\茧爱计划-建立家庭流感防护圈\机构防流感\凡尔灵和爱宝惟销售考试用题库更新（230题）\vapp相关DA\2+2续接单页\各国儿童流感疫苗的指南检索以及整理\撰写儿童流感指南的背景撰写\全年预约轮盘医学内容整理\爱宝惟题库更新90题</t>
    <phoneticPr fontId="1" type="noConversion"/>
  </si>
  <si>
    <t xml:space="preserve">二维动画 </t>
    <phoneticPr fontId="1" type="noConversion"/>
  </si>
  <si>
    <t>秒</t>
    <phoneticPr fontId="1" type="noConversion"/>
  </si>
  <si>
    <t>配音</t>
    <phoneticPr fontId="1" type="noConversion"/>
  </si>
  <si>
    <t>分钟</t>
    <phoneticPr fontId="1" type="noConversion"/>
  </si>
  <si>
    <t>音乐、音效</t>
    <phoneticPr fontId="1" type="noConversion"/>
  </si>
  <si>
    <t>流感战役回顾视频</t>
    <phoneticPr fontId="1" type="noConversion"/>
  </si>
  <si>
    <t>卡通形象(策划创意 )</t>
    <phoneticPr fontId="1" type="noConversion"/>
  </si>
  <si>
    <t>天</t>
    <phoneticPr fontId="1" type="noConversion"/>
  </si>
  <si>
    <t>卡通形象完稿</t>
  </si>
  <si>
    <t>个</t>
    <phoneticPr fontId="1" type="noConversion"/>
  </si>
  <si>
    <t>5-3</t>
  </si>
  <si>
    <t>FLASH设计</t>
    <phoneticPr fontId="1" type="noConversion"/>
  </si>
  <si>
    <t>5-4</t>
  </si>
  <si>
    <t>5-5</t>
  </si>
  <si>
    <t>字幕</t>
    <phoneticPr fontId="1" type="noConversion"/>
  </si>
  <si>
    <t>5-6</t>
  </si>
  <si>
    <t>5-7</t>
  </si>
  <si>
    <t>动画特效制作</t>
    <phoneticPr fontId="1" type="noConversion"/>
  </si>
  <si>
    <t>全年预约flash</t>
    <phoneticPr fontId="1" type="noConversion"/>
  </si>
  <si>
    <t>后期剪辑、视频较色</t>
    <phoneticPr fontId="1" type="noConversion"/>
  </si>
  <si>
    <t>5-1</t>
    <phoneticPr fontId="1" type="noConversion"/>
  </si>
  <si>
    <t>5-2</t>
    <phoneticPr fontId="1" type="noConversion"/>
  </si>
  <si>
    <t>5-8</t>
  </si>
  <si>
    <t>5-9</t>
  </si>
  <si>
    <t>5-10</t>
  </si>
  <si>
    <t>5-11</t>
  </si>
  <si>
    <t>流感防控国际经验分享</t>
    <phoneticPr fontId="1" type="noConversion"/>
  </si>
  <si>
    <t>孕产妇接种流感疫苗的获益</t>
    <phoneticPr fontId="1" type="noConversion"/>
  </si>
  <si>
    <t>1-10</t>
  </si>
  <si>
    <t>1-11</t>
  </si>
  <si>
    <t>公共卫生视角下的流感病毒研究</t>
    <phoneticPr fontId="1" type="noConversion"/>
  </si>
  <si>
    <t>1-12</t>
  </si>
  <si>
    <t>解读2030健康中国行动中的流感防控重要性</t>
    <phoneticPr fontId="1" type="noConversion"/>
  </si>
  <si>
    <t>1-13</t>
  </si>
  <si>
    <t>论新疫苗法中疾控专业人员流感科普的必要性</t>
    <phoneticPr fontId="1" type="noConversion"/>
  </si>
  <si>
    <t>1-14</t>
  </si>
  <si>
    <t>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</si>
</sst>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</numFmts>
  <fonts count="42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sz val="14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177" fontId="32" fillId="26" borderId="1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right" vertical="center" wrapText="1"/>
    </xf>
    <xf numFmtId="0" fontId="31" fillId="24" borderId="0" xfId="0" applyFont="1" applyFill="1" applyAlignment="1">
      <alignment vertical="center" wrapText="1"/>
    </xf>
    <xf numFmtId="43" fontId="30" fillId="28" borderId="17" xfId="64" applyFont="1" applyFill="1" applyBorder="1" applyAlignment="1">
      <alignment horizontal="right" vertical="center" wrapText="1"/>
    </xf>
    <xf numFmtId="0" fontId="30" fillId="0" borderId="18" xfId="0" applyFont="1" applyBorder="1" applyAlignment="1">
      <alignment horizontal="center" vertical="center"/>
    </xf>
    <xf numFmtId="176" fontId="30" fillId="0" borderId="17" xfId="62" applyFont="1" applyBorder="1"/>
    <xf numFmtId="0" fontId="32" fillId="25" borderId="18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center" vertical="center"/>
    </xf>
    <xf numFmtId="2" fontId="30" fillId="0" borderId="17" xfId="62" applyNumberFormat="1" applyFont="1" applyBorder="1"/>
    <xf numFmtId="0" fontId="30" fillId="0" borderId="18" xfId="0" applyFont="1" applyBorder="1" applyAlignment="1">
      <alignment horizontal="center" wrapText="1"/>
    </xf>
    <xf numFmtId="43" fontId="30" fillId="0" borderId="17" xfId="62" applyNumberFormat="1" applyFont="1" applyBorder="1"/>
    <xf numFmtId="0" fontId="38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41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6" fillId="27" borderId="12" xfId="0" applyFont="1" applyFill="1" applyBorder="1" applyAlignment="1">
      <alignment horizontal="center" vertical="center" wrapText="1"/>
    </xf>
    <xf numFmtId="0" fontId="36" fillId="27" borderId="0" xfId="0" applyFont="1" applyFill="1" applyAlignment="1">
      <alignment horizontal="left" wrapText="1"/>
    </xf>
    <xf numFmtId="0" fontId="30" fillId="27" borderId="0" xfId="0" applyFont="1" applyFill="1" applyAlignment="1">
      <alignment wrapText="1"/>
    </xf>
    <xf numFmtId="177" fontId="30" fillId="27" borderId="0" xfId="0" applyNumberFormat="1" applyFont="1" applyFill="1" applyAlignment="1">
      <alignment horizontal="right" vertical="center" wrapText="1"/>
    </xf>
    <xf numFmtId="178" fontId="36" fillId="27" borderId="13" xfId="0" applyNumberFormat="1" applyFont="1" applyFill="1" applyBorder="1" applyAlignment="1">
      <alignment horizontal="right" wrapText="1"/>
    </xf>
    <xf numFmtId="0" fontId="37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wrapText="1"/>
    </xf>
    <xf numFmtId="0" fontId="30" fillId="0" borderId="17" xfId="0" applyFont="1" applyBorder="1" applyAlignment="1">
      <alignment horizontal="right" vertical="center" wrapText="1"/>
    </xf>
    <xf numFmtId="178" fontId="30" fillId="0" borderId="17" xfId="0" applyNumberFormat="1" applyFont="1" applyBorder="1" applyAlignment="1">
      <alignment horizontal="right" vertical="center" wrapText="1"/>
    </xf>
    <xf numFmtId="178" fontId="30" fillId="0" borderId="1" xfId="0" applyNumberFormat="1" applyFont="1" applyBorder="1" applyAlignment="1">
      <alignment horizontal="right" vertical="center" wrapText="1"/>
    </xf>
    <xf numFmtId="0" fontId="39" fillId="27" borderId="0" xfId="0" applyFont="1" applyFill="1" applyAlignment="1">
      <alignment horizontal="left" wrapText="1"/>
    </xf>
    <xf numFmtId="0" fontId="40" fillId="27" borderId="0" xfId="0" applyFont="1" applyFill="1" applyAlignment="1">
      <alignment wrapText="1"/>
    </xf>
    <xf numFmtId="177" fontId="40" fillId="27" borderId="0" xfId="0" applyNumberFormat="1" applyFont="1" applyFill="1" applyAlignment="1">
      <alignment horizontal="right" vertical="center" wrapText="1"/>
    </xf>
    <xf numFmtId="178" fontId="39" fillId="27" borderId="13" xfId="0" applyNumberFormat="1" applyFont="1" applyFill="1" applyBorder="1" applyAlignment="1">
      <alignment horizontal="right" wrapText="1"/>
    </xf>
    <xf numFmtId="10" fontId="30" fillId="27" borderId="0" xfId="63" applyNumberFormat="1" applyFont="1" applyFill="1" applyAlignment="1">
      <alignment horizontal="right" vertical="center" wrapText="1"/>
    </xf>
    <xf numFmtId="176" fontId="36" fillId="27" borderId="13" xfId="62" applyFont="1" applyFill="1" applyBorder="1" applyAlignment="1">
      <alignment horizontal="right" wrapText="1"/>
    </xf>
    <xf numFmtId="0" fontId="36" fillId="29" borderId="11" xfId="0" applyFont="1" applyFill="1" applyBorder="1" applyAlignment="1">
      <alignment horizontal="center" vertical="center" wrapText="1"/>
    </xf>
    <xf numFmtId="0" fontId="36" fillId="29" borderId="14" xfId="0" applyFont="1" applyFill="1" applyBorder="1" applyAlignment="1">
      <alignment horizontal="center" vertical="center" wrapText="1"/>
    </xf>
    <xf numFmtId="0" fontId="36" fillId="29" borderId="15" xfId="0" applyFont="1" applyFill="1" applyBorder="1" applyAlignment="1">
      <alignment horizontal="center" vertical="center" wrapText="1"/>
    </xf>
    <xf numFmtId="0" fontId="32" fillId="30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41" fillId="0" borderId="0" xfId="0" applyFont="1" applyAlignment="1">
      <alignment wrapText="1"/>
    </xf>
    <xf numFmtId="49" fontId="30" fillId="28" borderId="17" xfId="34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/>
    </xf>
    <xf numFmtId="0" fontId="30" fillId="28" borderId="17" xfId="34" applyFont="1" applyFill="1" applyBorder="1" applyAlignment="1">
      <alignment horizontal="left" vertical="center" wrapText="1"/>
    </xf>
    <xf numFmtId="178" fontId="30" fillId="0" borderId="22" xfId="0" applyNumberFormat="1" applyFont="1" applyBorder="1" applyAlignment="1">
      <alignment horizontal="right" vertical="center" wrapText="1"/>
    </xf>
    <xf numFmtId="0" fontId="30" fillId="0" borderId="14" xfId="0" applyFont="1" applyBorder="1" applyAlignment="1">
      <alignment horizontal="left" vertical="center" wrapText="1"/>
    </xf>
    <xf numFmtId="178" fontId="30" fillId="0" borderId="19" xfId="0" applyNumberFormat="1" applyFont="1" applyBorder="1" applyAlignment="1">
      <alignment horizontal="right"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wrapText="1"/>
    </xf>
    <xf numFmtId="0" fontId="29" fillId="0" borderId="0" xfId="0" applyFont="1" applyAlignment="1">
      <alignment horizontal="center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right" wrapText="1"/>
    </xf>
    <xf numFmtId="0" fontId="30" fillId="0" borderId="14" xfId="0" applyFont="1" applyBorder="1" applyAlignment="1">
      <alignment horizontal="right" wrapText="1"/>
    </xf>
    <xf numFmtId="0" fontId="30" fillId="0" borderId="15" xfId="0" applyFont="1" applyBorder="1" applyAlignment="1">
      <alignment horizontal="right" wrapText="1"/>
    </xf>
    <xf numFmtId="0" fontId="29" fillId="0" borderId="16" xfId="0" applyFont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right" wrapText="1"/>
    </xf>
    <xf numFmtId="0" fontId="30" fillId="0" borderId="16" xfId="0" applyFont="1" applyBorder="1" applyAlignment="1">
      <alignment horizontal="right" wrapText="1"/>
    </xf>
    <xf numFmtId="0" fontId="30" fillId="0" borderId="21" xfId="0" applyFont="1" applyBorder="1" applyAlignment="1">
      <alignment horizontal="right" wrapText="1"/>
    </xf>
    <xf numFmtId="0" fontId="30" fillId="0" borderId="11" xfId="34" applyFont="1" applyBorder="1" applyAlignment="1">
      <alignment horizontal="right" wrapText="1"/>
    </xf>
    <xf numFmtId="0" fontId="30" fillId="0" borderId="14" xfId="34" applyFont="1" applyBorder="1" applyAlignment="1">
      <alignment horizontal="right" wrapText="1"/>
    </xf>
    <xf numFmtId="0" fontId="30" fillId="0" borderId="15" xfId="34" applyFont="1" applyBorder="1" applyAlignment="1">
      <alignment horizontal="right" wrapText="1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"/>
  <sheetViews>
    <sheetView zoomScale="85" zoomScaleNormal="85" workbookViewId="0">
      <selection activeCell="B10" sqref="B10"/>
    </sheetView>
  </sheetViews>
  <sheetFormatPr defaultRowHeight="14.25"/>
  <cols>
    <col min="2" max="2" width="8.5" customWidth="1"/>
    <col min="3" max="3" width="23.5" customWidth="1"/>
    <col min="4" max="4" width="37.5" customWidth="1"/>
    <col min="5" max="5" width="24.5" customWidth="1"/>
    <col min="6" max="6" width="8.625" customWidth="1"/>
    <col min="7" max="7" width="12" customWidth="1"/>
    <col min="8" max="8" width="13.5" customWidth="1"/>
  </cols>
  <sheetData>
    <row r="1" spans="2:9" ht="21.75" customHeight="1">
      <c r="B1" s="61" t="s">
        <v>2</v>
      </c>
      <c r="C1" s="61"/>
      <c r="D1" s="61"/>
      <c r="E1" s="61"/>
      <c r="F1" s="1"/>
      <c r="G1" s="2"/>
      <c r="H1" s="2"/>
      <c r="I1" s="3"/>
    </row>
    <row r="2" spans="2:9" ht="52.5" customHeight="1">
      <c r="B2" s="4"/>
      <c r="C2" s="64" t="s">
        <v>3</v>
      </c>
      <c r="D2" s="64"/>
      <c r="E2" s="12" t="s">
        <v>20</v>
      </c>
      <c r="F2" s="2"/>
      <c r="G2" s="2"/>
      <c r="H2" s="2"/>
      <c r="I2" s="3"/>
    </row>
    <row r="3" spans="2:9" ht="18">
      <c r="B3" s="16" t="s">
        <v>4</v>
      </c>
      <c r="C3" s="17" t="s">
        <v>5</v>
      </c>
      <c r="D3" s="17"/>
      <c r="E3" s="17" t="s">
        <v>6</v>
      </c>
      <c r="F3" s="5"/>
      <c r="G3" s="2"/>
      <c r="H3" s="2"/>
      <c r="I3" s="3"/>
    </row>
    <row r="4" spans="2:9" ht="21" customHeight="1">
      <c r="B4" s="14">
        <v>1</v>
      </c>
      <c r="C4" s="62" t="s">
        <v>30</v>
      </c>
      <c r="D4" s="63"/>
      <c r="E4" s="15">
        <f>'flash制作报价单-明细'!J18</f>
        <v>363000</v>
      </c>
      <c r="F4" s="6"/>
      <c r="G4" s="2"/>
      <c r="H4" s="2"/>
      <c r="I4" s="3"/>
    </row>
    <row r="5" spans="2:9" ht="18">
      <c r="B5" s="14">
        <v>5</v>
      </c>
      <c r="C5" s="62" t="s">
        <v>24</v>
      </c>
      <c r="D5" s="63"/>
      <c r="E5" s="15">
        <f>'flash制作报价单-明细'!J31</f>
        <v>96650</v>
      </c>
      <c r="F5" s="6"/>
      <c r="G5" s="2"/>
      <c r="H5" s="2"/>
      <c r="I5" s="3"/>
    </row>
    <row r="6" spans="2:9" ht="17.25">
      <c r="B6" s="14">
        <v>14</v>
      </c>
      <c r="C6" s="62" t="s">
        <v>0</v>
      </c>
      <c r="D6" s="63"/>
      <c r="E6" s="18">
        <f>'flash制作报价单-明细'!J33</f>
        <v>27579</v>
      </c>
      <c r="F6" s="2"/>
      <c r="G6" s="2"/>
      <c r="H6" s="2"/>
      <c r="I6" s="3"/>
    </row>
    <row r="7" spans="2:9" ht="17.25">
      <c r="B7" s="19"/>
      <c r="C7" s="62" t="s">
        <v>1</v>
      </c>
      <c r="D7" s="63"/>
      <c r="E7" s="20">
        <f>SUM(E4:E6)</f>
        <v>487229</v>
      </c>
      <c r="F7" s="2"/>
      <c r="G7" s="2"/>
      <c r="H7" s="2"/>
      <c r="I7" s="3"/>
    </row>
    <row r="10" spans="2:9" s="23" customFormat="1" ht="18.75"/>
  </sheetData>
  <mergeCells count="6">
    <mergeCell ref="B1:E1"/>
    <mergeCell ref="C4:D4"/>
    <mergeCell ref="C7:D7"/>
    <mergeCell ref="C2:D2"/>
    <mergeCell ref="C6:D6"/>
    <mergeCell ref="C5:D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8"/>
  <sheetViews>
    <sheetView tabSelected="1" topLeftCell="A23" zoomScaleNormal="100" workbookViewId="0">
      <selection activeCell="G15" sqref="G15"/>
    </sheetView>
  </sheetViews>
  <sheetFormatPr defaultRowHeight="14.25"/>
  <cols>
    <col min="1" max="1" width="9" style="27"/>
    <col min="2" max="2" width="8.5" style="27" customWidth="1"/>
    <col min="3" max="3" width="24" style="27" customWidth="1"/>
    <col min="4" max="4" width="37.5" style="27" customWidth="1"/>
    <col min="5" max="5" width="24.5" style="27" customWidth="1"/>
    <col min="6" max="6" width="21.625" style="27" customWidth="1"/>
    <col min="7" max="7" width="8.625" style="27" customWidth="1"/>
    <col min="8" max="8" width="12" style="27" customWidth="1"/>
    <col min="9" max="9" width="13.5" style="27" customWidth="1"/>
    <col min="10" max="10" width="17" style="27" bestFit="1" customWidth="1"/>
    <col min="11" max="11" width="13.25" style="27" customWidth="1"/>
    <col min="12" max="12" width="13" style="27" bestFit="1" customWidth="1"/>
    <col min="13" max="16384" width="9" style="27"/>
  </cols>
  <sheetData>
    <row r="1" spans="2:11" ht="22.5">
      <c r="B1" s="24"/>
      <c r="C1" s="68" t="s">
        <v>7</v>
      </c>
      <c r="D1" s="68"/>
      <c r="E1" s="68"/>
      <c r="F1" s="68"/>
      <c r="G1" s="25"/>
      <c r="H1" s="26"/>
      <c r="I1" s="26"/>
      <c r="J1" s="26"/>
    </row>
    <row r="2" spans="2:11" ht="36">
      <c r="B2" s="7" t="s">
        <v>8</v>
      </c>
      <c r="C2" s="69" t="s">
        <v>9</v>
      </c>
      <c r="D2" s="70"/>
      <c r="E2" s="7" t="s">
        <v>10</v>
      </c>
      <c r="F2" s="7" t="s">
        <v>11</v>
      </c>
      <c r="G2" s="8" t="s">
        <v>12</v>
      </c>
      <c r="H2" s="9" t="s">
        <v>23</v>
      </c>
      <c r="I2" s="10" t="s">
        <v>13</v>
      </c>
      <c r="J2" s="11" t="s">
        <v>14</v>
      </c>
      <c r="K2" s="27" t="s">
        <v>21</v>
      </c>
    </row>
    <row r="3" spans="2:11" ht="18">
      <c r="B3" s="28">
        <v>1</v>
      </c>
      <c r="C3" s="29" t="str">
        <f>FLASH制作报价单!C4</f>
        <v>内容策划Design</v>
      </c>
      <c r="D3" s="29"/>
      <c r="E3" s="29"/>
      <c r="F3" s="30"/>
      <c r="G3" s="31"/>
      <c r="H3" s="31"/>
      <c r="I3" s="31"/>
      <c r="J3" s="32"/>
    </row>
    <row r="4" spans="2:11" ht="17.25">
      <c r="B4" s="56" t="s">
        <v>35</v>
      </c>
      <c r="C4" s="57" t="s">
        <v>26</v>
      </c>
      <c r="D4" s="57" t="s">
        <v>40</v>
      </c>
      <c r="E4" s="58" t="s">
        <v>27</v>
      </c>
      <c r="F4" s="34"/>
      <c r="G4" s="59">
        <v>50</v>
      </c>
      <c r="H4" s="57">
        <v>1</v>
      </c>
      <c r="I4" s="37">
        <v>600</v>
      </c>
      <c r="J4" s="37">
        <f t="shared" ref="J4:J8" si="0">G4*H4*I4</f>
        <v>30000</v>
      </c>
      <c r="K4" s="13">
        <v>625</v>
      </c>
    </row>
    <row r="5" spans="2:11" ht="17.25">
      <c r="B5" s="56" t="s">
        <v>19</v>
      </c>
      <c r="C5" s="57" t="s">
        <v>26</v>
      </c>
      <c r="D5" s="22" t="s">
        <v>42</v>
      </c>
      <c r="E5" s="58" t="s">
        <v>27</v>
      </c>
      <c r="F5" s="34"/>
      <c r="G5" s="35">
        <v>25</v>
      </c>
      <c r="H5" s="22">
        <v>1</v>
      </c>
      <c r="I5" s="37">
        <v>600</v>
      </c>
      <c r="J5" s="37">
        <f t="shared" si="0"/>
        <v>15000</v>
      </c>
      <c r="K5" s="13">
        <v>625</v>
      </c>
    </row>
    <row r="6" spans="2:11" ht="17.25">
      <c r="B6" s="56" t="s">
        <v>28</v>
      </c>
      <c r="C6" s="57" t="s">
        <v>26</v>
      </c>
      <c r="D6" s="22" t="s">
        <v>41</v>
      </c>
      <c r="E6" s="58" t="s">
        <v>27</v>
      </c>
      <c r="F6" s="34"/>
      <c r="G6" s="35">
        <v>45</v>
      </c>
      <c r="H6" s="22">
        <v>1</v>
      </c>
      <c r="I6" s="37">
        <v>600</v>
      </c>
      <c r="J6" s="36">
        <f t="shared" si="0"/>
        <v>27000</v>
      </c>
      <c r="K6" s="13">
        <v>625</v>
      </c>
    </row>
    <row r="7" spans="2:11" ht="17.25">
      <c r="B7" s="56" t="s">
        <v>29</v>
      </c>
      <c r="C7" s="22" t="s">
        <v>26</v>
      </c>
      <c r="D7" s="22" t="s">
        <v>43</v>
      </c>
      <c r="E7" s="51" t="s">
        <v>27</v>
      </c>
      <c r="F7" s="34"/>
      <c r="G7" s="35">
        <v>40</v>
      </c>
      <c r="H7" s="22">
        <v>1</v>
      </c>
      <c r="I7" s="37">
        <v>600</v>
      </c>
      <c r="J7" s="36">
        <f t="shared" si="0"/>
        <v>24000</v>
      </c>
      <c r="K7" s="13">
        <v>625</v>
      </c>
    </row>
    <row r="8" spans="2:11" ht="17.25">
      <c r="B8" s="56" t="s">
        <v>36</v>
      </c>
      <c r="C8" s="22" t="s">
        <v>26</v>
      </c>
      <c r="D8" s="22" t="s">
        <v>34</v>
      </c>
      <c r="E8" s="51" t="s">
        <v>27</v>
      </c>
      <c r="F8" s="34"/>
      <c r="G8" s="35">
        <v>40</v>
      </c>
      <c r="H8" s="22">
        <v>1</v>
      </c>
      <c r="I8" s="37">
        <v>600</v>
      </c>
      <c r="J8" s="36">
        <f t="shared" si="0"/>
        <v>24000</v>
      </c>
      <c r="K8" s="13">
        <v>625</v>
      </c>
    </row>
    <row r="9" spans="2:11" ht="17.25">
      <c r="B9" s="56" t="s">
        <v>37</v>
      </c>
      <c r="C9" s="22" t="s">
        <v>26</v>
      </c>
      <c r="D9" s="22" t="s">
        <v>39</v>
      </c>
      <c r="E9" s="51" t="s">
        <v>27</v>
      </c>
      <c r="F9" s="34"/>
      <c r="G9" s="35">
        <v>40</v>
      </c>
      <c r="H9" s="22">
        <v>1</v>
      </c>
      <c r="I9" s="37">
        <v>600</v>
      </c>
      <c r="J9" s="36">
        <f t="shared" ref="J9:J15" si="1">G9*H9*I9</f>
        <v>24000</v>
      </c>
      <c r="K9" s="13">
        <v>625</v>
      </c>
    </row>
    <row r="10" spans="2:11" ht="17.25">
      <c r="B10" s="56" t="s">
        <v>33</v>
      </c>
      <c r="C10" s="21" t="s">
        <v>26</v>
      </c>
      <c r="D10" s="21" t="s">
        <v>71</v>
      </c>
      <c r="E10" s="33" t="s">
        <v>27</v>
      </c>
      <c r="F10" s="34"/>
      <c r="G10" s="35">
        <v>40</v>
      </c>
      <c r="H10" s="22">
        <v>1</v>
      </c>
      <c r="I10" s="36">
        <v>600</v>
      </c>
      <c r="J10" s="36">
        <f t="shared" si="1"/>
        <v>24000</v>
      </c>
      <c r="K10" s="13">
        <v>625</v>
      </c>
    </row>
    <row r="11" spans="2:11" ht="17.25">
      <c r="B11" s="56" t="s">
        <v>38</v>
      </c>
      <c r="C11" s="21" t="s">
        <v>26</v>
      </c>
      <c r="D11" s="21" t="s">
        <v>72</v>
      </c>
      <c r="E11" s="33" t="s">
        <v>27</v>
      </c>
      <c r="F11" s="34"/>
      <c r="G11" s="35">
        <v>40</v>
      </c>
      <c r="H11" s="22">
        <v>1</v>
      </c>
      <c r="I11" s="36">
        <v>600</v>
      </c>
      <c r="J11" s="36">
        <f t="shared" si="1"/>
        <v>24000</v>
      </c>
      <c r="K11" s="13">
        <v>625</v>
      </c>
    </row>
    <row r="12" spans="2:11" ht="17.25">
      <c r="B12" s="56" t="s">
        <v>73</v>
      </c>
      <c r="C12" s="21" t="s">
        <v>26</v>
      </c>
      <c r="D12" s="21" t="s">
        <v>75</v>
      </c>
      <c r="E12" s="33" t="s">
        <v>27</v>
      </c>
      <c r="F12" s="34"/>
      <c r="G12" s="35">
        <v>30</v>
      </c>
      <c r="H12" s="22">
        <v>1</v>
      </c>
      <c r="I12" s="36">
        <v>600</v>
      </c>
      <c r="J12" s="36">
        <f t="shared" si="1"/>
        <v>18000</v>
      </c>
      <c r="K12" s="13">
        <v>625</v>
      </c>
    </row>
    <row r="13" spans="2:11" ht="34.5">
      <c r="B13" s="56" t="s">
        <v>74</v>
      </c>
      <c r="C13" s="21" t="s">
        <v>26</v>
      </c>
      <c r="D13" s="21" t="s">
        <v>77</v>
      </c>
      <c r="E13" s="33" t="s">
        <v>27</v>
      </c>
      <c r="F13" s="34"/>
      <c r="G13" s="35">
        <v>30</v>
      </c>
      <c r="H13" s="22">
        <v>1</v>
      </c>
      <c r="I13" s="36">
        <v>600</v>
      </c>
      <c r="J13" s="36">
        <f t="shared" si="1"/>
        <v>18000</v>
      </c>
      <c r="K13" s="13">
        <v>625</v>
      </c>
    </row>
    <row r="14" spans="2:11" ht="34.5">
      <c r="B14" s="56" t="s">
        <v>76</v>
      </c>
      <c r="C14" s="21" t="s">
        <v>26</v>
      </c>
      <c r="D14" s="21" t="s">
        <v>79</v>
      </c>
      <c r="E14" s="33" t="s">
        <v>27</v>
      </c>
      <c r="F14" s="34"/>
      <c r="G14" s="35">
        <v>37</v>
      </c>
      <c r="H14" s="22">
        <v>1</v>
      </c>
      <c r="I14" s="36">
        <v>600</v>
      </c>
      <c r="J14" s="36">
        <f t="shared" si="1"/>
        <v>22200</v>
      </c>
      <c r="K14" s="13">
        <v>625</v>
      </c>
    </row>
    <row r="15" spans="2:11" ht="17.25">
      <c r="B15" s="56" t="s">
        <v>78</v>
      </c>
      <c r="C15" s="21"/>
      <c r="D15" s="21" t="s">
        <v>39</v>
      </c>
      <c r="E15" s="33"/>
      <c r="F15" s="34"/>
      <c r="G15" s="35">
        <v>40</v>
      </c>
      <c r="H15" s="22">
        <v>1</v>
      </c>
      <c r="I15" s="36">
        <v>600</v>
      </c>
      <c r="J15" s="36">
        <f t="shared" si="1"/>
        <v>24000</v>
      </c>
      <c r="K15" s="13">
        <v>625</v>
      </c>
    </row>
    <row r="16" spans="2:11" ht="138">
      <c r="B16" s="56" t="s">
        <v>80</v>
      </c>
      <c r="C16" s="57" t="s">
        <v>22</v>
      </c>
      <c r="D16" s="57" t="s">
        <v>44</v>
      </c>
      <c r="E16" s="58" t="s">
        <v>18</v>
      </c>
      <c r="F16" s="34"/>
      <c r="G16" s="59">
        <v>180</v>
      </c>
      <c r="H16" s="57">
        <v>1</v>
      </c>
      <c r="I16" s="37">
        <v>420</v>
      </c>
      <c r="J16" s="37">
        <f t="shared" ref="J16:J17" si="2">G16*H16*I16</f>
        <v>75600</v>
      </c>
      <c r="K16" s="13">
        <v>446</v>
      </c>
    </row>
    <row r="17" spans="2:11" ht="17.25">
      <c r="B17" s="56" t="s">
        <v>81</v>
      </c>
      <c r="C17" s="22" t="s">
        <v>31</v>
      </c>
      <c r="D17" s="22" t="s">
        <v>32</v>
      </c>
      <c r="E17" s="51" t="s">
        <v>18</v>
      </c>
      <c r="F17" s="34"/>
      <c r="G17" s="35">
        <v>60</v>
      </c>
      <c r="H17" s="22">
        <v>1</v>
      </c>
      <c r="I17" s="36">
        <v>220</v>
      </c>
      <c r="J17" s="37">
        <f t="shared" si="2"/>
        <v>13200</v>
      </c>
      <c r="K17" s="13">
        <v>223</v>
      </c>
    </row>
    <row r="18" spans="2:11" ht="17.25">
      <c r="B18" s="71" t="s">
        <v>15</v>
      </c>
      <c r="C18" s="72"/>
      <c r="D18" s="72"/>
      <c r="E18" s="72"/>
      <c r="F18" s="72"/>
      <c r="G18" s="72"/>
      <c r="H18" s="72"/>
      <c r="I18" s="73"/>
      <c r="J18" s="53">
        <f>SUM(J4:J17)</f>
        <v>363000</v>
      </c>
      <c r="K18" s="60"/>
    </row>
    <row r="19" spans="2:11" ht="54">
      <c r="B19" s="28">
        <v>5</v>
      </c>
      <c r="C19" s="29" t="s">
        <v>25</v>
      </c>
      <c r="D19" s="38"/>
      <c r="E19" s="38"/>
      <c r="F19" s="39"/>
      <c r="G19" s="40"/>
      <c r="H19" s="40"/>
      <c r="I19" s="40"/>
      <c r="J19" s="41"/>
    </row>
    <row r="20" spans="2:11" ht="17.25">
      <c r="B20" s="50" t="s">
        <v>65</v>
      </c>
      <c r="C20" s="51" t="s">
        <v>45</v>
      </c>
      <c r="D20" s="21" t="s">
        <v>50</v>
      </c>
      <c r="E20" s="52" t="s">
        <v>46</v>
      </c>
      <c r="F20" s="34"/>
      <c r="G20" s="34">
        <v>74</v>
      </c>
      <c r="H20" s="22">
        <v>1</v>
      </c>
      <c r="I20" s="36">
        <v>200</v>
      </c>
      <c r="J20" s="36">
        <f>G20*H20*I20</f>
        <v>14800</v>
      </c>
      <c r="K20" s="13">
        <v>250</v>
      </c>
    </row>
    <row r="21" spans="2:11" ht="17.25">
      <c r="B21" s="50" t="s">
        <v>66</v>
      </c>
      <c r="C21" s="51" t="s">
        <v>47</v>
      </c>
      <c r="D21" s="21" t="s">
        <v>50</v>
      </c>
      <c r="E21" s="52" t="s">
        <v>48</v>
      </c>
      <c r="F21" s="34"/>
      <c r="G21" s="34">
        <v>1.5</v>
      </c>
      <c r="H21" s="22">
        <v>1</v>
      </c>
      <c r="I21" s="36">
        <v>900</v>
      </c>
      <c r="J21" s="36">
        <f t="shared" ref="J21:J23" si="3">G21*H21*I21</f>
        <v>1350</v>
      </c>
      <c r="K21" s="13">
        <v>1000</v>
      </c>
    </row>
    <row r="22" spans="2:11" ht="17.25">
      <c r="B22" s="50" t="s">
        <v>55</v>
      </c>
      <c r="C22" s="51" t="s">
        <v>49</v>
      </c>
      <c r="D22" s="21" t="s">
        <v>50</v>
      </c>
      <c r="E22" s="52" t="s">
        <v>48</v>
      </c>
      <c r="F22" s="34"/>
      <c r="G22" s="34">
        <v>1.5</v>
      </c>
      <c r="H22" s="22">
        <v>1</v>
      </c>
      <c r="I22" s="36">
        <v>1000</v>
      </c>
      <c r="J22" s="36">
        <f t="shared" si="3"/>
        <v>1500</v>
      </c>
      <c r="K22" s="13">
        <v>1050</v>
      </c>
    </row>
    <row r="23" spans="2:11" ht="17.25">
      <c r="B23" s="50" t="s">
        <v>57</v>
      </c>
      <c r="C23" s="54" t="s">
        <v>64</v>
      </c>
      <c r="D23" s="21" t="s">
        <v>50</v>
      </c>
      <c r="E23" s="52" t="s">
        <v>46</v>
      </c>
      <c r="F23" s="34"/>
      <c r="G23" s="34">
        <v>70</v>
      </c>
      <c r="H23" s="22">
        <v>1</v>
      </c>
      <c r="I23" s="55">
        <v>360</v>
      </c>
      <c r="J23" s="36">
        <f t="shared" si="3"/>
        <v>25200</v>
      </c>
      <c r="K23" s="13">
        <v>580</v>
      </c>
    </row>
    <row r="24" spans="2:11" ht="17.25">
      <c r="B24" s="50" t="s">
        <v>58</v>
      </c>
      <c r="C24" s="21" t="s">
        <v>51</v>
      </c>
      <c r="D24" s="21" t="s">
        <v>63</v>
      </c>
      <c r="E24" s="33" t="s">
        <v>52</v>
      </c>
      <c r="F24" s="34"/>
      <c r="G24" s="35">
        <v>3</v>
      </c>
      <c r="H24" s="22">
        <v>1</v>
      </c>
      <c r="I24" s="36">
        <v>2200</v>
      </c>
      <c r="J24" s="36">
        <f>G24*H24*I24</f>
        <v>6600</v>
      </c>
      <c r="K24" s="13">
        <v>2400</v>
      </c>
    </row>
    <row r="25" spans="2:11" ht="17.25">
      <c r="B25" s="50" t="s">
        <v>60</v>
      </c>
      <c r="C25" s="21" t="s">
        <v>53</v>
      </c>
      <c r="D25" s="21" t="s">
        <v>63</v>
      </c>
      <c r="E25" s="33" t="s">
        <v>54</v>
      </c>
      <c r="F25" s="34"/>
      <c r="G25" s="35">
        <v>4</v>
      </c>
      <c r="H25" s="22">
        <v>1</v>
      </c>
      <c r="I25" s="36">
        <v>700</v>
      </c>
      <c r="J25" s="36">
        <f>G25*H25*I25</f>
        <v>2800</v>
      </c>
      <c r="K25" s="13">
        <v>800</v>
      </c>
    </row>
    <row r="26" spans="2:11" ht="17.25">
      <c r="B26" s="50" t="s">
        <v>61</v>
      </c>
      <c r="C26" s="51" t="s">
        <v>56</v>
      </c>
      <c r="D26" s="21" t="s">
        <v>63</v>
      </c>
      <c r="E26" s="52" t="s">
        <v>46</v>
      </c>
      <c r="F26" s="34"/>
      <c r="G26" s="34">
        <v>90</v>
      </c>
      <c r="H26" s="22">
        <v>1</v>
      </c>
      <c r="I26" s="36">
        <v>250</v>
      </c>
      <c r="J26" s="36">
        <f t="shared" ref="J26:J29" si="4">G26*H26*I26</f>
        <v>22500</v>
      </c>
      <c r="K26" s="13">
        <v>260</v>
      </c>
    </row>
    <row r="27" spans="2:11" ht="17.25">
      <c r="B27" s="50" t="s">
        <v>67</v>
      </c>
      <c r="C27" s="51" t="s">
        <v>47</v>
      </c>
      <c r="D27" s="21" t="s">
        <v>63</v>
      </c>
      <c r="E27" s="52" t="s">
        <v>48</v>
      </c>
      <c r="F27" s="34"/>
      <c r="G27" s="34">
        <v>1.5</v>
      </c>
      <c r="H27" s="22">
        <v>1</v>
      </c>
      <c r="I27" s="36">
        <v>900</v>
      </c>
      <c r="J27" s="36">
        <f t="shared" si="4"/>
        <v>1350</v>
      </c>
      <c r="K27" s="13">
        <v>1000</v>
      </c>
    </row>
    <row r="28" spans="2:11" ht="17.25">
      <c r="B28" s="50" t="s">
        <v>68</v>
      </c>
      <c r="C28" s="51" t="s">
        <v>59</v>
      </c>
      <c r="D28" s="21" t="s">
        <v>63</v>
      </c>
      <c r="E28" s="52" t="s">
        <v>48</v>
      </c>
      <c r="F28" s="34"/>
      <c r="G28" s="34">
        <v>1.5</v>
      </c>
      <c r="H28" s="22">
        <v>1</v>
      </c>
      <c r="I28" s="36">
        <v>700</v>
      </c>
      <c r="J28" s="36">
        <f t="shared" si="4"/>
        <v>1050</v>
      </c>
      <c r="K28" s="13">
        <v>800</v>
      </c>
    </row>
    <row r="29" spans="2:11" ht="17.25">
      <c r="B29" s="50" t="s">
        <v>69</v>
      </c>
      <c r="C29" s="51" t="s">
        <v>49</v>
      </c>
      <c r="D29" s="21" t="s">
        <v>63</v>
      </c>
      <c r="E29" s="52" t="s">
        <v>48</v>
      </c>
      <c r="F29" s="34"/>
      <c r="G29" s="34">
        <v>1.5</v>
      </c>
      <c r="H29" s="22">
        <v>1</v>
      </c>
      <c r="I29" s="36">
        <v>1000</v>
      </c>
      <c r="J29" s="36">
        <f t="shared" si="4"/>
        <v>1500</v>
      </c>
      <c r="K29" s="13">
        <v>1050</v>
      </c>
    </row>
    <row r="30" spans="2:11" ht="17.25">
      <c r="B30" s="50" t="s">
        <v>70</v>
      </c>
      <c r="C30" s="51" t="s">
        <v>62</v>
      </c>
      <c r="D30" s="21" t="s">
        <v>63</v>
      </c>
      <c r="E30" s="52" t="s">
        <v>46</v>
      </c>
      <c r="F30" s="34"/>
      <c r="G30" s="34">
        <v>90</v>
      </c>
      <c r="H30" s="22">
        <v>1</v>
      </c>
      <c r="I30" s="36">
        <v>200</v>
      </c>
      <c r="J30" s="36">
        <f>G30*H30*I30</f>
        <v>18000</v>
      </c>
      <c r="K30" s="13">
        <v>250</v>
      </c>
    </row>
    <row r="31" spans="2:11" ht="17.25">
      <c r="B31" s="74" t="s">
        <v>15</v>
      </c>
      <c r="C31" s="75"/>
      <c r="D31" s="75"/>
      <c r="E31" s="75"/>
      <c r="F31" s="75"/>
      <c r="G31" s="75"/>
      <c r="H31" s="75"/>
      <c r="I31" s="76"/>
      <c r="J31" s="53">
        <f>SUM(J20:J30)</f>
        <v>96650</v>
      </c>
    </row>
    <row r="32" spans="2:11" ht="18">
      <c r="B32" s="28">
        <v>14</v>
      </c>
      <c r="C32" s="29" t="s">
        <v>0</v>
      </c>
      <c r="D32" s="29"/>
      <c r="E32" s="29"/>
      <c r="F32" s="30"/>
      <c r="G32" s="31"/>
      <c r="H32" s="31"/>
      <c r="I32" s="42">
        <v>0.06</v>
      </c>
      <c r="J32" s="43"/>
    </row>
    <row r="33" spans="2:12" ht="17.25">
      <c r="B33" s="65" t="s">
        <v>16</v>
      </c>
      <c r="C33" s="66"/>
      <c r="D33" s="66"/>
      <c r="E33" s="66"/>
      <c r="F33" s="66"/>
      <c r="G33" s="66"/>
      <c r="H33" s="66"/>
      <c r="I33" s="67"/>
      <c r="J33" s="37">
        <f>SUM(J18,J31,)*0.06</f>
        <v>27579</v>
      </c>
    </row>
    <row r="34" spans="2:12" ht="18">
      <c r="B34" s="44"/>
      <c r="C34" s="45"/>
      <c r="D34" s="45"/>
      <c r="E34" s="45"/>
      <c r="F34" s="45"/>
      <c r="G34" s="45"/>
      <c r="H34" s="45"/>
      <c r="I34" s="45"/>
      <c r="J34" s="46"/>
    </row>
    <row r="35" spans="2:12" ht="54">
      <c r="B35" s="47" t="s">
        <v>17</v>
      </c>
      <c r="C35" s="47"/>
      <c r="D35" s="47"/>
      <c r="E35" s="47"/>
      <c r="F35" s="47"/>
      <c r="G35" s="47"/>
      <c r="H35" s="47"/>
      <c r="I35" s="47"/>
      <c r="J35" s="37">
        <f>SUM(J18,J31,J33)</f>
        <v>487229</v>
      </c>
      <c r="L35" s="48"/>
    </row>
    <row r="38" spans="2:12" s="49" customFormat="1" ht="18.75">
      <c r="B38" s="23"/>
    </row>
  </sheetData>
  <mergeCells count="5">
    <mergeCell ref="B33:I33"/>
    <mergeCell ref="C1:F1"/>
    <mergeCell ref="C2:D2"/>
    <mergeCell ref="B18:I18"/>
    <mergeCell ref="B31:I3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FLASH制作报价单</vt:lpstr>
      <vt:lpstr>flash制作报价单-明细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2019-11-28T06:05:19Z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