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项目管理\2019项目\赛诺菲\MAU筛查项目\第六期\结算\"/>
    </mc:Choice>
  </mc:AlternateContent>
  <bookViews>
    <workbookView xWindow="0" yWindow="0" windowWidth="25200" windowHeight="12000"/>
  </bookViews>
  <sheets>
    <sheet name="麦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J62" i="1" l="1"/>
  <c r="J63" i="1"/>
  <c r="J64" i="1"/>
  <c r="J50" i="1"/>
  <c r="J51" i="1"/>
  <c r="J52" i="1"/>
  <c r="J53" i="1"/>
  <c r="J54" i="1"/>
  <c r="J55" i="1"/>
  <c r="J56" i="1"/>
  <c r="J57" i="1"/>
  <c r="J58" i="1"/>
  <c r="J59" i="1"/>
  <c r="J44" i="1"/>
  <c r="J45" i="1"/>
  <c r="J46" i="1"/>
  <c r="J47" i="1"/>
  <c r="J39" i="1"/>
  <c r="J40" i="1"/>
  <c r="J41" i="1"/>
  <c r="J42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8" i="1"/>
  <c r="J68" i="1"/>
  <c r="J69" i="1" s="1"/>
  <c r="J71" i="1" s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74" i="1" l="1"/>
  <c r="J73" i="1"/>
  <c r="J72" i="1"/>
</calcChain>
</file>

<file path=xl/comments1.xml><?xml version="1.0" encoding="utf-8"?>
<comments xmlns="http://schemas.openxmlformats.org/spreadsheetml/2006/main">
  <authors>
    <author>Peng, Emily PH/CN</author>
  </authors>
  <commentList>
    <comment ref="E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H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<sst xmlns="http://schemas.openxmlformats.org/spreadsheetml/2006/main" count="161" uniqueCount="128">
  <si>
    <t>项目描述</t>
    <phoneticPr fontId="3" type="noConversion"/>
  </si>
  <si>
    <t>单位</t>
    <phoneticPr fontId="3" type="noConversion"/>
  </si>
  <si>
    <t>数量</t>
    <phoneticPr fontId="3" type="noConversion"/>
  </si>
  <si>
    <t>次数</t>
    <phoneticPr fontId="3" type="noConversion"/>
  </si>
  <si>
    <t>月</t>
    <phoneticPr fontId="3" type="noConversion"/>
  </si>
  <si>
    <t>单价</t>
    <phoneticPr fontId="3" type="noConversion"/>
  </si>
  <si>
    <t>Total(RMB)</t>
    <phoneticPr fontId="3" type="noConversion"/>
  </si>
  <si>
    <t>备注</t>
    <phoneticPr fontId="3" type="noConversion"/>
  </si>
  <si>
    <t>上海麦田公共关系咨询有限公司项目执行</t>
    <phoneticPr fontId="3" type="noConversion"/>
  </si>
  <si>
    <t>活动流程细节制定及宣传物料</t>
    <phoneticPr fontId="3" type="noConversion"/>
  </si>
  <si>
    <t>项目策划费用</t>
    <phoneticPr fontId="3" type="noConversion"/>
  </si>
  <si>
    <t>前期方案规划（包括立项申请文件、相关通知文件等）</t>
    <phoneticPr fontId="3" type="noConversion"/>
  </si>
  <si>
    <t>小时</t>
    <phoneticPr fontId="3" type="noConversion"/>
  </si>
  <si>
    <t>执行方案制定</t>
    <phoneticPr fontId="3" type="noConversion"/>
  </si>
  <si>
    <t>次</t>
    <phoneticPr fontId="3" type="noConversion"/>
  </si>
  <si>
    <t>文案整体创意撰写</t>
    <phoneticPr fontId="3" type="noConversion"/>
  </si>
  <si>
    <t>如X展架、宣传单页</t>
    <phoneticPr fontId="3" type="noConversion"/>
  </si>
  <si>
    <t>小时</t>
    <phoneticPr fontId="3" type="noConversion"/>
  </si>
  <si>
    <t>创意设计费</t>
    <phoneticPr fontId="3" type="noConversion"/>
  </si>
  <si>
    <t>创意设计</t>
    <phoneticPr fontId="3" type="noConversion"/>
  </si>
  <si>
    <t>slogan</t>
    <phoneticPr fontId="3" type="noConversion"/>
  </si>
  <si>
    <t>个</t>
    <phoneticPr fontId="3" type="noConversion"/>
  </si>
  <si>
    <t>标识icon，logo</t>
    <phoneticPr fontId="3" type="noConversion"/>
  </si>
  <si>
    <t>主题创意</t>
    <phoneticPr fontId="3" type="noConversion"/>
  </si>
  <si>
    <t>延伸物料设计</t>
    <phoneticPr fontId="3" type="noConversion"/>
  </si>
  <si>
    <t>机器外观</t>
    <phoneticPr fontId="3" type="noConversion"/>
  </si>
  <si>
    <t>标识系统</t>
    <phoneticPr fontId="3" type="noConversion"/>
  </si>
  <si>
    <t>宣传展架</t>
    <phoneticPr fontId="3" type="noConversion"/>
  </si>
  <si>
    <t>设计</t>
    <phoneticPr fontId="3" type="noConversion"/>
  </si>
  <si>
    <t>宣传单页（HCP\内部\大众）</t>
    <phoneticPr fontId="3" type="noConversion"/>
  </si>
  <si>
    <t>不干胶贴设计</t>
    <phoneticPr fontId="3" type="noConversion"/>
  </si>
  <si>
    <t>Newsletter</t>
    <phoneticPr fontId="3" type="noConversion"/>
  </si>
  <si>
    <t>撰写设计</t>
    <phoneticPr fontId="3" type="noConversion"/>
  </si>
  <si>
    <t>电脑开屏</t>
    <phoneticPr fontId="3" type="noConversion"/>
  </si>
  <si>
    <t>执行手册</t>
    <phoneticPr fontId="3" type="noConversion"/>
  </si>
  <si>
    <t>Total</t>
    <phoneticPr fontId="3" type="noConversion"/>
  </si>
  <si>
    <t>设备及检测物料</t>
    <phoneticPr fontId="3" type="noConversion"/>
  </si>
  <si>
    <t>一次性开发费用</t>
    <phoneticPr fontId="3" type="noConversion"/>
  </si>
  <si>
    <t>设备模板费用</t>
    <phoneticPr fontId="3" type="noConversion"/>
  </si>
  <si>
    <t>试纸机工程设计费</t>
    <phoneticPr fontId="3" type="noConversion"/>
  </si>
  <si>
    <t>试纸机设计费用</t>
    <phoneticPr fontId="3" type="noConversion"/>
  </si>
  <si>
    <t>试纸机打样制作</t>
    <phoneticPr fontId="3" type="noConversion"/>
  </si>
  <si>
    <t>试纸机打样</t>
    <phoneticPr fontId="3" type="noConversion"/>
  </si>
  <si>
    <t>硬件控制板开发</t>
    <phoneticPr fontId="3" type="noConversion"/>
  </si>
  <si>
    <t xml:space="preserve">硬件控制板程序撰写 </t>
    <phoneticPr fontId="3" type="noConversion"/>
  </si>
  <si>
    <t>后台管理及相关设计开发测试维护安全</t>
    <phoneticPr fontId="3" type="noConversion"/>
  </si>
  <si>
    <t>UI设计和页面制作</t>
    <phoneticPr fontId="3" type="noConversion"/>
  </si>
  <si>
    <t>系统权限</t>
    <phoneticPr fontId="3" type="noConversion"/>
  </si>
  <si>
    <t>帐号管理：账号基本信息增删改查、账号角色配置；角色管理：角色基本信息增删改查、角色权限配置；菜单管理；密码管理等</t>
    <phoneticPr fontId="3" type="noConversion"/>
  </si>
  <si>
    <t>接口功能</t>
    <phoneticPr fontId="3" type="noConversion"/>
  </si>
  <si>
    <t>与系统方进行接口对接（自做这个二维码生成同样的费用）</t>
    <phoneticPr fontId="3" type="noConversion"/>
  </si>
  <si>
    <t>贩卖机控制管理系统</t>
    <phoneticPr fontId="3" type="noConversion"/>
  </si>
  <si>
    <t>控制贩卖机进行自动发货</t>
    <phoneticPr fontId="3" type="noConversion"/>
  </si>
  <si>
    <t>区域管理</t>
    <phoneticPr fontId="3" type="noConversion"/>
  </si>
  <si>
    <t>区域列表；区域基本信息增删改查；区域分布信息增删改查等</t>
    <phoneticPr fontId="3" type="noConversion"/>
  </si>
  <si>
    <t>售货机管理</t>
    <phoneticPr fontId="3" type="noConversion"/>
  </si>
  <si>
    <t>设备信息、位置、医院、所属售货机信息，商品数量；</t>
    <phoneticPr fontId="3" type="noConversion"/>
  </si>
  <si>
    <t>售货机库存监控</t>
    <phoneticPr fontId="3" type="noConversion"/>
  </si>
  <si>
    <t>远程监控：库存监控</t>
    <phoneticPr fontId="3" type="noConversion"/>
  </si>
  <si>
    <t>订单管理</t>
    <phoneticPr fontId="3" type="noConversion"/>
  </si>
  <si>
    <t>订单流水；订单统计报表；支付方式统计报表等（按时间、区域、设备查询导出。）</t>
    <phoneticPr fontId="3" type="noConversion"/>
  </si>
  <si>
    <t>补货记录</t>
    <phoneticPr fontId="3" type="noConversion"/>
  </si>
  <si>
    <t>补货信息、补货人、售货机补货记录</t>
    <phoneticPr fontId="3" type="noConversion"/>
  </si>
  <si>
    <t>打印接口</t>
    <phoneticPr fontId="3" type="noConversion"/>
  </si>
  <si>
    <t>打印接口及开发</t>
    <phoneticPr fontId="3" type="noConversion"/>
  </si>
  <si>
    <t>系统功能维护和安全保障</t>
    <phoneticPr fontId="3" type="noConversion"/>
  </si>
  <si>
    <t>月</t>
    <phoneticPr fontId="3" type="noConversion"/>
  </si>
  <si>
    <t>技术维护</t>
    <phoneticPr fontId="3" type="noConversion"/>
  </si>
  <si>
    <t xml:space="preserve">设备技术运营 </t>
    <phoneticPr fontId="3" type="noConversion"/>
  </si>
  <si>
    <t>后台管理及安全技术</t>
    <phoneticPr fontId="3" type="noConversion"/>
  </si>
  <si>
    <t>Total</t>
  </si>
  <si>
    <t>设备按月租赁费用</t>
    <phoneticPr fontId="3" type="noConversion"/>
  </si>
  <si>
    <t>基础设备租赁费用</t>
    <phoneticPr fontId="3" type="noConversion"/>
  </si>
  <si>
    <t>试纸投放机（主控板+外壳+打印机）</t>
    <phoneticPr fontId="3" type="noConversion"/>
  </si>
  <si>
    <t>每家医院每台
每台机器最大容量为100
试纸
每日领取不限上限</t>
    <phoneticPr fontId="3" type="noConversion"/>
  </si>
  <si>
    <r>
      <t>每家医院每次发货按600例计算，预估覆盖600家医院，不包含迁移费用、</t>
    </r>
    <r>
      <rPr>
        <sz val="10"/>
        <color indexed="10"/>
        <rFont val="华文细黑"/>
        <family val="3"/>
        <charset val="134"/>
      </rPr>
      <t>且按照以往经验预估10%的物料损耗( 此部分不涉及检测用耗材）</t>
    </r>
  </si>
  <si>
    <t>台</t>
    <phoneticPr fontId="3" type="noConversion"/>
  </si>
  <si>
    <t>网络及耗材</t>
    <phoneticPr fontId="3" type="noConversion"/>
  </si>
  <si>
    <t>打印机热敏纸（购买部分）</t>
    <phoneticPr fontId="3" type="noConversion"/>
  </si>
  <si>
    <t>打印机耗材</t>
    <phoneticPr fontId="3" type="noConversion"/>
  </si>
  <si>
    <t>箱</t>
    <phoneticPr fontId="3" type="noConversion"/>
  </si>
  <si>
    <t>网络模块（预估）</t>
    <phoneticPr fontId="3" type="noConversion"/>
  </si>
  <si>
    <t>每台机器一个</t>
    <phoneticPr fontId="3" type="noConversion"/>
  </si>
  <si>
    <t>个/年</t>
    <phoneticPr fontId="3" type="noConversion"/>
  </si>
  <si>
    <t>运输仓储</t>
    <phoneticPr fontId="3" type="noConversion"/>
  </si>
  <si>
    <t>机器快递费用</t>
    <phoneticPr fontId="3" type="noConversion"/>
  </si>
  <si>
    <t>试纸机点对点快递费用，试纸机月30-40公斤</t>
    <phoneticPr fontId="3" type="noConversion"/>
  </si>
  <si>
    <t>次</t>
    <phoneticPr fontId="3" type="noConversion"/>
  </si>
  <si>
    <t>检验耗材快递费用</t>
    <phoneticPr fontId="3" type="noConversion"/>
  </si>
  <si>
    <t>尿杯，尿管，试纸，热敏纸快递费用，每两月快递一次</t>
    <phoneticPr fontId="3" type="noConversion"/>
  </si>
  <si>
    <t>包含分装\打包\快递</t>
    <phoneticPr fontId="3" type="noConversion"/>
  </si>
  <si>
    <t>仓储费用</t>
    <phoneticPr fontId="3" type="noConversion"/>
  </si>
  <si>
    <t>物料仓储费用</t>
    <phoneticPr fontId="3" type="noConversion"/>
  </si>
  <si>
    <t>Total（所有设备一次性开发+按月租赁费用）</t>
    <phoneticPr fontId="3" type="noConversion"/>
  </si>
  <si>
    <t>项目管理后台</t>
    <phoneticPr fontId="3" type="noConversion"/>
  </si>
  <si>
    <t xml:space="preserve">数字执行报表 </t>
    <phoneticPr fontId="3" type="noConversion"/>
  </si>
  <si>
    <t>项目管理后台搭建</t>
    <phoneticPr fontId="3" type="noConversion"/>
  </si>
  <si>
    <t>UI设计和页面制作</t>
    <phoneticPr fontId="3" type="noConversion"/>
  </si>
  <si>
    <t>登录及密码验证，权限导入</t>
    <phoneticPr fontId="3" type="noConversion"/>
  </si>
  <si>
    <t>筛选功能</t>
    <phoneticPr fontId="3" type="noConversion"/>
  </si>
  <si>
    <t>阿里云域名申请和绑定域名。</t>
    <phoneticPr fontId="3" type="noConversion"/>
  </si>
  <si>
    <t>租赁服务器固定费用</t>
    <phoneticPr fontId="3" type="noConversion"/>
  </si>
  <si>
    <t>后台管理界面</t>
    <phoneticPr fontId="3" type="noConversion"/>
  </si>
  <si>
    <t xml:space="preserve">测试 </t>
    <phoneticPr fontId="3" type="noConversion"/>
  </si>
  <si>
    <t xml:space="preserve">维护 </t>
    <phoneticPr fontId="3" type="noConversion"/>
  </si>
  <si>
    <t>后台报表呈现</t>
    <phoneticPr fontId="3" type="noConversion"/>
  </si>
  <si>
    <t>报表的数字化呈现及后台技术维护</t>
    <phoneticPr fontId="3" type="noConversion"/>
  </si>
  <si>
    <t>每日进行检测及统计</t>
    <phoneticPr fontId="3" type="noConversion"/>
  </si>
  <si>
    <t>项目管理</t>
    <phoneticPr fontId="3" type="noConversion"/>
  </si>
  <si>
    <t>执行人员费用</t>
    <phoneticPr fontId="3" type="noConversion"/>
  </si>
  <si>
    <t>项目执行沟通</t>
    <phoneticPr fontId="3" type="noConversion"/>
  </si>
  <si>
    <t>接听代表和ADM的来电，回复代表和ADM的微信或邮件，解疑答惑项目相关各类问题：巡查人员工作协调安排，根据各城市代表的要求，制定符合情况的巡查工作计划：巡查员日常工作考勤管理，工作规范管理，项目执行情况跟进、反馈：联系各城市医院代表，确认物料收货地址并制定发货计划：收集各城市的项目执行数据，按照周报格式汇总并提交项目经理审核</t>
    <phoneticPr fontId="3" type="noConversion"/>
  </si>
  <si>
    <t>人/月</t>
    <phoneticPr fontId="3" type="noConversion"/>
  </si>
  <si>
    <t>重点城市协调员</t>
    <phoneticPr fontId="3" type="noConversion"/>
  </si>
  <si>
    <t>协调员，入院协助执行MAU筛查项目,每月15天内工作，</t>
    <phoneticPr fontId="3" type="noConversion"/>
  </si>
  <si>
    <t>每个协调员每天覆盖1至2家医院，进行物料补充、使用情况、机器设备反馈工作</t>
    <phoneticPr fontId="3" type="noConversion"/>
  </si>
  <si>
    <t>重点城市协调员服务费（10%）</t>
    <phoneticPr fontId="3" type="noConversion"/>
  </si>
  <si>
    <t>包括人员招聘、培训、项目执行中突发事件及时处理</t>
    <phoneticPr fontId="3" type="noConversion"/>
  </si>
  <si>
    <t>Total</t>
    <phoneticPr fontId="3" type="noConversion"/>
  </si>
  <si>
    <t>税</t>
    <phoneticPr fontId="3" type="noConversion"/>
  </si>
  <si>
    <t>税费</t>
    <phoneticPr fontId="3" type="noConversion"/>
  </si>
  <si>
    <t>Total Amount</t>
    <phoneticPr fontId="3" type="noConversion"/>
  </si>
  <si>
    <t>微量白蛋白尿患者筛查项目结算报价</t>
    <phoneticPr fontId="3" type="noConversion"/>
  </si>
  <si>
    <t>一期结算</t>
    <phoneticPr fontId="3" type="noConversion"/>
  </si>
  <si>
    <t>二期结算</t>
    <phoneticPr fontId="3" type="noConversion"/>
  </si>
  <si>
    <t>已支付</t>
    <phoneticPr fontId="3" type="noConversion"/>
  </si>
  <si>
    <t>未支付</t>
    <phoneticPr fontId="3" type="noConversion"/>
  </si>
  <si>
    <t>三期结算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</si>
</sst>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 * #,##0_ ;_ * \-#,##0_ ;_ * &quot;-&quot;??_ ;_ @_ "/>
    <numFmt numFmtId="178" formatCode="0_ "/>
    <numFmt numFmtId="179" formatCode="0.000%"/>
  </numFmts>
  <fonts count="20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0"/>
      <name val="华文细黑"/>
      <family val="3"/>
      <charset val="134"/>
    </font>
    <font>
      <sz val="9"/>
      <name val="宋体"/>
      <family val="3"/>
      <charset val="134"/>
    </font>
    <font>
      <sz val="12"/>
      <name val="华文细黑"/>
      <family val="3"/>
      <charset val="134"/>
    </font>
    <font>
      <b/>
      <sz val="10"/>
      <color indexed="9"/>
      <name val="华文细黑"/>
      <family val="3"/>
      <charset val="134"/>
    </font>
    <font>
      <sz val="10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10"/>
      <color indexed="8"/>
      <name val="华文细黑"/>
      <family val="3"/>
      <charset val="134"/>
    </font>
    <font>
      <sz val="10"/>
      <color indexed="10"/>
      <name val="华文细黑"/>
      <family val="3"/>
      <charset val="134"/>
    </font>
    <font>
      <b/>
      <sz val="12"/>
      <name val="华文细黑"/>
      <family val="3"/>
      <charset val="134"/>
    </font>
    <font>
      <sz val="11"/>
      <name val="华文细黑"/>
      <family val="3"/>
      <charset val="134"/>
    </font>
    <font>
      <sz val="12"/>
      <color indexed="8"/>
      <name val="华文细黑"/>
      <family val="3"/>
      <charset val="134"/>
    </font>
    <font>
      <b/>
      <sz val="12"/>
      <color indexed="9"/>
      <name val="华文细黑"/>
      <family val="3"/>
      <charset val="134"/>
    </font>
    <font>
      <b/>
      <sz val="16"/>
      <color theme="0"/>
      <name val="华文细黑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name val="华文细黑"/>
      <family val="3"/>
      <charset val="134"/>
    </font>
    <font>
      <b/>
      <sz val="14"/>
      <name val="华文细黑"/>
      <family val="3"/>
      <charset val="134"/>
    </font>
    <font>
      <sz val="12"/>
      <name val="华文细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177" fontId="5" fillId="2" borderId="2" xfId="1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right" vertical="center" wrapText="1"/>
    </xf>
    <xf numFmtId="177" fontId="2" fillId="0" borderId="2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77" fontId="2" fillId="0" borderId="2" xfId="1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177" fontId="10" fillId="0" borderId="2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11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4" fillId="0" borderId="2" xfId="1" applyNumberFormat="1" applyFont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right" vertical="center" wrapText="1"/>
    </xf>
    <xf numFmtId="177" fontId="14" fillId="7" borderId="2" xfId="1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vertical="center"/>
    </xf>
    <xf numFmtId="177" fontId="4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7" fontId="17" fillId="0" borderId="0" xfId="1" applyNumberFormat="1" applyFont="1" applyAlignment="1">
      <alignment vertical="center"/>
    </xf>
    <xf numFmtId="9" fontId="17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6" borderId="0" xfId="0" applyFont="1" applyFill="1" applyAlignment="1">
      <alignment vertical="center"/>
    </xf>
    <xf numFmtId="9" fontId="10" fillId="6" borderId="0" xfId="0" applyNumberFormat="1" applyFont="1" applyFill="1" applyAlignment="1">
      <alignment vertical="center"/>
    </xf>
    <xf numFmtId="177" fontId="10" fillId="6" borderId="0" xfId="1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1" fillId="5" borderId="3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tabSelected="1" view="pageBreakPreview" topLeftCell="A6" zoomScale="60" zoomScaleNormal="100" workbookViewId="0">
      <selection activeCell="Q62" sqref="Q62"/>
    </sheetView>
  </sheetViews>
  <sheetFormatPr defaultColWidth="8.75" defaultRowHeight="18" x14ac:dyDescent="0.25"/>
  <cols>
    <col min="1" max="2" width="8.75" style="1"/>
    <col min="3" max="3" width="22.4140625" style="1" customWidth="1"/>
    <col min="4" max="4" width="10.1640625" style="1" customWidth="1"/>
    <col min="5" max="8" width="8.75" style="1"/>
    <col min="9" max="9" width="8.75" style="1" customWidth="1"/>
    <col min="10" max="10" width="16.83203125" style="55" customWidth="1"/>
    <col min="11" max="16384" width="8.75" style="1"/>
  </cols>
  <sheetData>
    <row r="1" spans="1:11" ht="20.5" x14ac:dyDescent="0.25">
      <c r="A1" s="61" t="s">
        <v>122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5">
      <c r="A2" s="62" t="s">
        <v>0</v>
      </c>
      <c r="B2" s="62"/>
      <c r="C2" s="62"/>
      <c r="D2" s="62"/>
      <c r="E2" s="2" t="s">
        <v>1</v>
      </c>
      <c r="F2" s="2" t="s">
        <v>2</v>
      </c>
      <c r="G2" s="2" t="s">
        <v>3</v>
      </c>
      <c r="H2" s="3" t="s">
        <v>4</v>
      </c>
      <c r="I2" s="4" t="s">
        <v>5</v>
      </c>
      <c r="J2" s="5" t="s">
        <v>6</v>
      </c>
      <c r="K2" s="3" t="s">
        <v>7</v>
      </c>
    </row>
    <row r="3" spans="1:11" x14ac:dyDescent="0.25">
      <c r="A3" s="63" t="s">
        <v>8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x14ac:dyDescent="0.25">
      <c r="A4" s="6">
        <v>1</v>
      </c>
      <c r="B4" s="66" t="s">
        <v>9</v>
      </c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A5" s="7" t="s">
        <v>10</v>
      </c>
      <c r="B5" s="7" t="s">
        <v>11</v>
      </c>
      <c r="C5" s="7"/>
      <c r="D5" s="7"/>
      <c r="E5" s="8" t="s">
        <v>12</v>
      </c>
      <c r="F5" s="8">
        <v>1</v>
      </c>
      <c r="G5" s="8">
        <v>15</v>
      </c>
      <c r="H5" s="8">
        <v>1</v>
      </c>
      <c r="I5" s="9">
        <v>800</v>
      </c>
      <c r="J5" s="10">
        <f>I5*H5*G5*F5</f>
        <v>12000</v>
      </c>
      <c r="K5" s="67"/>
    </row>
    <row r="6" spans="1:11" x14ac:dyDescent="0.25">
      <c r="A6" s="7"/>
      <c r="B6" s="7" t="s">
        <v>13</v>
      </c>
      <c r="C6" s="7"/>
      <c r="D6" s="7"/>
      <c r="E6" s="8" t="s">
        <v>14</v>
      </c>
      <c r="F6" s="8">
        <v>0</v>
      </c>
      <c r="G6" s="8">
        <v>1</v>
      </c>
      <c r="H6" s="8">
        <v>1</v>
      </c>
      <c r="I6" s="9">
        <v>3000</v>
      </c>
      <c r="J6" s="10">
        <f t="shared" ref="J6:J18" si="0">I6*H6*G6*F6</f>
        <v>0</v>
      </c>
      <c r="K6" s="68"/>
    </row>
    <row r="7" spans="1:11" x14ac:dyDescent="0.25">
      <c r="A7" s="7"/>
      <c r="B7" s="7" t="s">
        <v>15</v>
      </c>
      <c r="C7" s="7" t="s">
        <v>16</v>
      </c>
      <c r="D7" s="7"/>
      <c r="E7" s="8" t="s">
        <v>17</v>
      </c>
      <c r="F7" s="8">
        <v>1</v>
      </c>
      <c r="G7" s="8">
        <v>20</v>
      </c>
      <c r="H7" s="8">
        <v>1</v>
      </c>
      <c r="I7" s="9">
        <v>800</v>
      </c>
      <c r="J7" s="10">
        <f t="shared" si="0"/>
        <v>16000</v>
      </c>
      <c r="K7" s="68"/>
    </row>
    <row r="8" spans="1:11" x14ac:dyDescent="0.25">
      <c r="A8" s="7" t="s">
        <v>18</v>
      </c>
      <c r="B8" s="7" t="s">
        <v>19</v>
      </c>
      <c r="C8" s="7" t="s">
        <v>20</v>
      </c>
      <c r="D8" s="7"/>
      <c r="E8" s="8" t="s">
        <v>21</v>
      </c>
      <c r="F8" s="8">
        <v>1</v>
      </c>
      <c r="G8" s="8">
        <v>1</v>
      </c>
      <c r="H8" s="8">
        <v>1</v>
      </c>
      <c r="I8" s="9">
        <v>1600</v>
      </c>
      <c r="J8" s="10">
        <f t="shared" si="0"/>
        <v>1600</v>
      </c>
      <c r="K8" s="69"/>
    </row>
    <row r="9" spans="1:11" x14ac:dyDescent="0.25">
      <c r="A9" s="7"/>
      <c r="B9" s="7"/>
      <c r="C9" s="7" t="s">
        <v>22</v>
      </c>
      <c r="D9" s="7"/>
      <c r="E9" s="8" t="s">
        <v>21</v>
      </c>
      <c r="F9" s="8">
        <v>1</v>
      </c>
      <c r="G9" s="8">
        <v>0</v>
      </c>
      <c r="H9" s="8">
        <v>1</v>
      </c>
      <c r="I9" s="9">
        <v>1600</v>
      </c>
      <c r="J9" s="10">
        <f t="shared" si="0"/>
        <v>0</v>
      </c>
      <c r="K9" s="11"/>
    </row>
    <row r="10" spans="1:11" x14ac:dyDescent="0.25">
      <c r="A10" s="7"/>
      <c r="B10" s="7"/>
      <c r="C10" s="7" t="s">
        <v>23</v>
      </c>
      <c r="D10" s="7"/>
      <c r="E10" s="8" t="s">
        <v>21</v>
      </c>
      <c r="F10" s="8">
        <v>1</v>
      </c>
      <c r="G10" s="8">
        <v>0</v>
      </c>
      <c r="H10" s="8">
        <v>1</v>
      </c>
      <c r="I10" s="9">
        <v>5600</v>
      </c>
      <c r="J10" s="10">
        <f t="shared" si="0"/>
        <v>0</v>
      </c>
      <c r="K10" s="11"/>
    </row>
    <row r="11" spans="1:11" x14ac:dyDescent="0.25">
      <c r="A11" s="7"/>
      <c r="B11" s="7" t="s">
        <v>24</v>
      </c>
      <c r="C11" s="7" t="s">
        <v>25</v>
      </c>
      <c r="D11" s="7"/>
      <c r="E11" s="8" t="s">
        <v>21</v>
      </c>
      <c r="F11" s="8">
        <v>3</v>
      </c>
      <c r="G11" s="8">
        <v>1</v>
      </c>
      <c r="H11" s="8">
        <v>1</v>
      </c>
      <c r="I11" s="9">
        <v>800</v>
      </c>
      <c r="J11" s="10">
        <f t="shared" si="0"/>
        <v>2400</v>
      </c>
      <c r="K11" s="11"/>
    </row>
    <row r="12" spans="1:11" x14ac:dyDescent="0.25">
      <c r="A12" s="7"/>
      <c r="B12" s="7"/>
      <c r="C12" s="7" t="s">
        <v>26</v>
      </c>
      <c r="D12" s="7"/>
      <c r="E12" s="8" t="s">
        <v>21</v>
      </c>
      <c r="F12" s="8">
        <v>1</v>
      </c>
      <c r="G12" s="8">
        <v>0</v>
      </c>
      <c r="H12" s="8">
        <v>1</v>
      </c>
      <c r="I12" s="9">
        <v>200</v>
      </c>
      <c r="J12" s="10">
        <f t="shared" si="0"/>
        <v>0</v>
      </c>
      <c r="K12" s="11"/>
    </row>
    <row r="13" spans="1:11" x14ac:dyDescent="0.25">
      <c r="A13" s="7"/>
      <c r="B13" s="7"/>
      <c r="C13" s="7" t="s">
        <v>27</v>
      </c>
      <c r="D13" s="7" t="s">
        <v>28</v>
      </c>
      <c r="E13" s="8" t="s">
        <v>21</v>
      </c>
      <c r="F13" s="8">
        <v>1</v>
      </c>
      <c r="G13" s="8">
        <v>1</v>
      </c>
      <c r="H13" s="8">
        <v>1</v>
      </c>
      <c r="I13" s="9">
        <v>800</v>
      </c>
      <c r="J13" s="10">
        <f t="shared" si="0"/>
        <v>800</v>
      </c>
      <c r="K13" s="11"/>
    </row>
    <row r="14" spans="1:11" x14ac:dyDescent="0.25">
      <c r="A14" s="7"/>
      <c r="B14" s="7"/>
      <c r="C14" s="7" t="s">
        <v>29</v>
      </c>
      <c r="D14" s="7" t="s">
        <v>28</v>
      </c>
      <c r="E14" s="8" t="s">
        <v>21</v>
      </c>
      <c r="F14" s="8">
        <v>1</v>
      </c>
      <c r="G14" s="8">
        <v>5</v>
      </c>
      <c r="H14" s="8">
        <v>1</v>
      </c>
      <c r="I14" s="9">
        <v>800</v>
      </c>
      <c r="J14" s="10">
        <f t="shared" si="0"/>
        <v>4000</v>
      </c>
      <c r="K14" s="11"/>
    </row>
    <row r="15" spans="1:11" x14ac:dyDescent="0.25">
      <c r="A15" s="7"/>
      <c r="B15" s="7"/>
      <c r="C15" s="7" t="s">
        <v>30</v>
      </c>
      <c r="D15" s="7"/>
      <c r="E15" s="8" t="s">
        <v>21</v>
      </c>
      <c r="F15" s="8">
        <v>1</v>
      </c>
      <c r="G15" s="8">
        <v>2</v>
      </c>
      <c r="H15" s="8">
        <v>1</v>
      </c>
      <c r="I15" s="9">
        <v>50</v>
      </c>
      <c r="J15" s="10">
        <f t="shared" si="0"/>
        <v>100</v>
      </c>
      <c r="K15" s="11"/>
    </row>
    <row r="16" spans="1:11" x14ac:dyDescent="0.25">
      <c r="A16" s="7"/>
      <c r="B16" s="7"/>
      <c r="C16" s="7" t="s">
        <v>31</v>
      </c>
      <c r="D16" s="7" t="s">
        <v>32</v>
      </c>
      <c r="E16" s="8" t="s">
        <v>21</v>
      </c>
      <c r="F16" s="8">
        <v>1</v>
      </c>
      <c r="G16" s="8">
        <v>6</v>
      </c>
      <c r="H16" s="8">
        <v>1</v>
      </c>
      <c r="I16" s="9">
        <v>450</v>
      </c>
      <c r="J16" s="10">
        <f t="shared" si="0"/>
        <v>2700</v>
      </c>
      <c r="K16" s="11"/>
    </row>
    <row r="17" spans="1:11" x14ac:dyDescent="0.25">
      <c r="A17" s="7"/>
      <c r="B17" s="7"/>
      <c r="C17" s="7" t="s">
        <v>33</v>
      </c>
      <c r="D17" s="7"/>
      <c r="E17" s="8" t="s">
        <v>21</v>
      </c>
      <c r="F17" s="8">
        <v>1</v>
      </c>
      <c r="G17" s="8">
        <v>1</v>
      </c>
      <c r="H17" s="8">
        <v>1</v>
      </c>
      <c r="I17" s="9">
        <v>200</v>
      </c>
      <c r="J17" s="10">
        <f t="shared" si="0"/>
        <v>200</v>
      </c>
      <c r="K17" s="11"/>
    </row>
    <row r="18" spans="1:11" x14ac:dyDescent="0.25">
      <c r="A18" s="7"/>
      <c r="B18" s="7"/>
      <c r="C18" s="7" t="s">
        <v>34</v>
      </c>
      <c r="D18" s="7"/>
      <c r="E18" s="8" t="s">
        <v>21</v>
      </c>
      <c r="F18" s="8">
        <v>1</v>
      </c>
      <c r="G18" s="8">
        <v>12</v>
      </c>
      <c r="H18" s="8">
        <v>1</v>
      </c>
      <c r="I18" s="9">
        <v>200</v>
      </c>
      <c r="J18" s="10">
        <f t="shared" si="0"/>
        <v>2400</v>
      </c>
      <c r="K18" s="11"/>
    </row>
    <row r="19" spans="1:11" x14ac:dyDescent="0.25">
      <c r="A19" s="12" t="s">
        <v>35</v>
      </c>
      <c r="B19" s="12"/>
      <c r="C19" s="12"/>
      <c r="D19" s="12"/>
      <c r="E19" s="12"/>
      <c r="F19" s="12"/>
      <c r="G19" s="12"/>
      <c r="H19" s="12"/>
      <c r="I19" s="13"/>
      <c r="J19" s="14"/>
      <c r="K19" s="15"/>
    </row>
    <row r="20" spans="1:11" x14ac:dyDescent="0.25">
      <c r="A20" s="6">
        <v>2</v>
      </c>
      <c r="B20" s="66" t="s">
        <v>36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5">
      <c r="A21" s="70" t="s">
        <v>37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11" x14ac:dyDescent="0.25">
      <c r="A22" s="73" t="s">
        <v>38</v>
      </c>
      <c r="B22" s="7" t="s">
        <v>39</v>
      </c>
      <c r="C22" s="16" t="s">
        <v>40</v>
      </c>
      <c r="D22" s="17"/>
      <c r="E22" s="8" t="s">
        <v>14</v>
      </c>
      <c r="F22" s="8">
        <v>1</v>
      </c>
      <c r="G22" s="8">
        <v>1</v>
      </c>
      <c r="H22" s="8">
        <v>1</v>
      </c>
      <c r="I22" s="9">
        <v>16000</v>
      </c>
      <c r="J22" s="10">
        <f>I22*H22*G22*F22</f>
        <v>16000</v>
      </c>
      <c r="K22" s="18"/>
    </row>
    <row r="23" spans="1:11" x14ac:dyDescent="0.25">
      <c r="A23" s="74"/>
      <c r="B23" s="7" t="s">
        <v>41</v>
      </c>
      <c r="C23" s="16" t="s">
        <v>42</v>
      </c>
      <c r="D23" s="17"/>
      <c r="E23" s="8" t="s">
        <v>14</v>
      </c>
      <c r="F23" s="8">
        <v>1</v>
      </c>
      <c r="G23" s="8">
        <v>1</v>
      </c>
      <c r="H23" s="8">
        <v>1</v>
      </c>
      <c r="I23" s="9">
        <v>8000</v>
      </c>
      <c r="J23" s="10">
        <f>I23*H23*G23*F23</f>
        <v>8000</v>
      </c>
      <c r="K23" s="18"/>
    </row>
    <row r="24" spans="1:11" x14ac:dyDescent="0.25">
      <c r="A24" s="74"/>
      <c r="B24" s="7" t="s">
        <v>43</v>
      </c>
      <c r="C24" s="16" t="s">
        <v>44</v>
      </c>
      <c r="D24" s="17"/>
      <c r="E24" s="8" t="s">
        <v>14</v>
      </c>
      <c r="F24" s="8">
        <v>16</v>
      </c>
      <c r="G24" s="8">
        <v>1</v>
      </c>
      <c r="H24" s="8">
        <v>1</v>
      </c>
      <c r="I24" s="9">
        <v>3200</v>
      </c>
      <c r="J24" s="10">
        <f>I24*H24*G24*F24</f>
        <v>51200</v>
      </c>
      <c r="K24" s="18"/>
    </row>
    <row r="25" spans="1:11" x14ac:dyDescent="0.25">
      <c r="A25" s="74"/>
      <c r="B25" s="7" t="s">
        <v>45</v>
      </c>
      <c r="C25" s="16" t="s">
        <v>46</v>
      </c>
      <c r="D25" s="17"/>
      <c r="E25" s="8" t="s">
        <v>14</v>
      </c>
      <c r="F25" s="8">
        <v>4</v>
      </c>
      <c r="G25" s="8">
        <v>1</v>
      </c>
      <c r="H25" s="8">
        <v>1</v>
      </c>
      <c r="I25" s="9">
        <v>1200</v>
      </c>
      <c r="J25" s="10">
        <f t="shared" ref="J25:J34" si="1">I25*H25*G25*F25</f>
        <v>4800</v>
      </c>
      <c r="K25" s="18"/>
    </row>
    <row r="26" spans="1:11" ht="72.5" x14ac:dyDescent="0.25">
      <c r="A26" s="74"/>
      <c r="B26" s="7" t="s">
        <v>47</v>
      </c>
      <c r="C26" s="16" t="s">
        <v>48</v>
      </c>
      <c r="D26" s="17"/>
      <c r="E26" s="8" t="s">
        <v>14</v>
      </c>
      <c r="F26" s="8">
        <v>1</v>
      </c>
      <c r="G26" s="8">
        <v>1</v>
      </c>
      <c r="H26" s="8">
        <v>1</v>
      </c>
      <c r="I26" s="9">
        <v>14400</v>
      </c>
      <c r="J26" s="10">
        <f t="shared" si="1"/>
        <v>14400</v>
      </c>
      <c r="K26" s="18"/>
    </row>
    <row r="27" spans="1:11" ht="29" x14ac:dyDescent="0.25">
      <c r="A27" s="74"/>
      <c r="B27" s="7" t="s">
        <v>49</v>
      </c>
      <c r="C27" s="16" t="s">
        <v>50</v>
      </c>
      <c r="D27" s="17"/>
      <c r="E27" s="8" t="s">
        <v>14</v>
      </c>
      <c r="F27" s="8">
        <v>1</v>
      </c>
      <c r="G27" s="8">
        <v>1</v>
      </c>
      <c r="H27" s="8">
        <v>1</v>
      </c>
      <c r="I27" s="9">
        <v>20000</v>
      </c>
      <c r="J27" s="10">
        <f t="shared" si="1"/>
        <v>20000</v>
      </c>
      <c r="K27" s="18"/>
    </row>
    <row r="28" spans="1:11" x14ac:dyDescent="0.25">
      <c r="A28" s="74"/>
      <c r="B28" s="7" t="s">
        <v>51</v>
      </c>
      <c r="C28" s="16" t="s">
        <v>52</v>
      </c>
      <c r="D28" s="17"/>
      <c r="E28" s="8" t="s">
        <v>14</v>
      </c>
      <c r="F28" s="8">
        <v>1</v>
      </c>
      <c r="G28" s="8">
        <v>1</v>
      </c>
      <c r="H28" s="8">
        <v>1</v>
      </c>
      <c r="I28" s="9">
        <v>20000</v>
      </c>
      <c r="J28" s="10">
        <f t="shared" si="1"/>
        <v>20000</v>
      </c>
      <c r="K28" s="18"/>
    </row>
    <row r="29" spans="1:11" ht="43.5" x14ac:dyDescent="0.25">
      <c r="A29" s="74"/>
      <c r="B29" s="7" t="s">
        <v>53</v>
      </c>
      <c r="C29" s="16" t="s">
        <v>54</v>
      </c>
      <c r="D29" s="17"/>
      <c r="E29" s="8" t="s">
        <v>14</v>
      </c>
      <c r="F29" s="8">
        <v>1</v>
      </c>
      <c r="G29" s="8">
        <v>1</v>
      </c>
      <c r="H29" s="8">
        <v>1</v>
      </c>
      <c r="I29" s="9">
        <v>9600</v>
      </c>
      <c r="J29" s="10">
        <f t="shared" si="1"/>
        <v>9600</v>
      </c>
      <c r="K29" s="18"/>
    </row>
    <row r="30" spans="1:11" ht="29" x14ac:dyDescent="0.25">
      <c r="A30" s="74"/>
      <c r="B30" s="7" t="s">
        <v>55</v>
      </c>
      <c r="C30" s="16" t="s">
        <v>56</v>
      </c>
      <c r="D30" s="17"/>
      <c r="E30" s="8" t="s">
        <v>14</v>
      </c>
      <c r="F30" s="8">
        <v>1</v>
      </c>
      <c r="G30" s="8">
        <v>1</v>
      </c>
      <c r="H30" s="8">
        <v>1</v>
      </c>
      <c r="I30" s="9">
        <v>9600</v>
      </c>
      <c r="J30" s="10">
        <f t="shared" si="1"/>
        <v>9600</v>
      </c>
      <c r="K30" s="18"/>
    </row>
    <row r="31" spans="1:11" x14ac:dyDescent="0.25">
      <c r="A31" s="74"/>
      <c r="B31" s="7" t="s">
        <v>57</v>
      </c>
      <c r="C31" s="16" t="s">
        <v>58</v>
      </c>
      <c r="D31" s="17"/>
      <c r="E31" s="8" t="s">
        <v>14</v>
      </c>
      <c r="F31" s="8">
        <v>1</v>
      </c>
      <c r="G31" s="8">
        <v>1</v>
      </c>
      <c r="H31" s="8">
        <v>1</v>
      </c>
      <c r="I31" s="9">
        <v>9600</v>
      </c>
      <c r="J31" s="10">
        <f t="shared" si="1"/>
        <v>9600</v>
      </c>
      <c r="K31" s="18"/>
    </row>
    <row r="32" spans="1:11" ht="43.5" x14ac:dyDescent="0.25">
      <c r="A32" s="74"/>
      <c r="B32" s="7" t="s">
        <v>59</v>
      </c>
      <c r="C32" s="16" t="s">
        <v>60</v>
      </c>
      <c r="D32" s="17"/>
      <c r="E32" s="8" t="s">
        <v>14</v>
      </c>
      <c r="F32" s="8">
        <v>1</v>
      </c>
      <c r="G32" s="8">
        <v>1</v>
      </c>
      <c r="H32" s="8">
        <v>1</v>
      </c>
      <c r="I32" s="9">
        <v>12000</v>
      </c>
      <c r="J32" s="10">
        <f t="shared" si="1"/>
        <v>12000</v>
      </c>
      <c r="K32" s="18"/>
    </row>
    <row r="33" spans="1:11" ht="29" x14ac:dyDescent="0.25">
      <c r="A33" s="74"/>
      <c r="B33" s="7" t="s">
        <v>61</v>
      </c>
      <c r="C33" s="16" t="s">
        <v>62</v>
      </c>
      <c r="D33" s="17"/>
      <c r="E33" s="8" t="s">
        <v>14</v>
      </c>
      <c r="F33" s="8">
        <v>1</v>
      </c>
      <c r="G33" s="8">
        <v>12</v>
      </c>
      <c r="H33" s="8">
        <v>1</v>
      </c>
      <c r="I33" s="9">
        <v>3000</v>
      </c>
      <c r="J33" s="10">
        <f t="shared" si="1"/>
        <v>36000</v>
      </c>
      <c r="K33" s="18"/>
    </row>
    <row r="34" spans="1:11" x14ac:dyDescent="0.25">
      <c r="A34" s="74"/>
      <c r="B34" s="7" t="s">
        <v>63</v>
      </c>
      <c r="C34" s="16" t="s">
        <v>64</v>
      </c>
      <c r="D34" s="17"/>
      <c r="E34" s="8" t="s">
        <v>14</v>
      </c>
      <c r="F34" s="8">
        <v>1</v>
      </c>
      <c r="G34" s="8">
        <v>12</v>
      </c>
      <c r="H34" s="8">
        <v>1</v>
      </c>
      <c r="I34" s="9">
        <v>3000</v>
      </c>
      <c r="J34" s="10">
        <f t="shared" si="1"/>
        <v>36000</v>
      </c>
      <c r="K34" s="18"/>
    </row>
    <row r="35" spans="1:11" x14ac:dyDescent="0.25">
      <c r="A35" s="74"/>
      <c r="B35" s="7" t="s">
        <v>45</v>
      </c>
      <c r="C35" s="16" t="s">
        <v>65</v>
      </c>
      <c r="D35" s="17"/>
      <c r="E35" s="8" t="s">
        <v>66</v>
      </c>
      <c r="F35" s="8">
        <v>1</v>
      </c>
      <c r="G35" s="8">
        <v>1</v>
      </c>
      <c r="H35" s="8">
        <v>6</v>
      </c>
      <c r="I35" s="9">
        <v>1800</v>
      </c>
      <c r="J35" s="10">
        <f>I35*H35*G35*F35</f>
        <v>10800</v>
      </c>
      <c r="K35" s="18"/>
    </row>
    <row r="36" spans="1:11" x14ac:dyDescent="0.25">
      <c r="A36" s="19" t="s">
        <v>67</v>
      </c>
      <c r="B36" s="7" t="s">
        <v>68</v>
      </c>
      <c r="C36" s="16" t="s">
        <v>69</v>
      </c>
      <c r="D36" s="20"/>
      <c r="E36" s="8" t="s">
        <v>66</v>
      </c>
      <c r="F36" s="8">
        <v>1</v>
      </c>
      <c r="G36" s="8">
        <v>1</v>
      </c>
      <c r="H36" s="8">
        <v>6</v>
      </c>
      <c r="I36" s="9">
        <v>2000</v>
      </c>
      <c r="J36" s="10">
        <f t="shared" ref="J36:J41" si="2">I36*H36*G36*F36</f>
        <v>12000</v>
      </c>
      <c r="K36" s="18"/>
    </row>
    <row r="37" spans="1:11" x14ac:dyDescent="0.25">
      <c r="A37" s="60" t="s">
        <v>70</v>
      </c>
      <c r="B37" s="60"/>
      <c r="C37" s="60"/>
      <c r="D37" s="60"/>
      <c r="E37" s="60"/>
      <c r="F37" s="60"/>
      <c r="G37" s="60"/>
      <c r="H37" s="60"/>
      <c r="I37" s="60"/>
      <c r="J37" s="10">
        <f>SUM(J22:J36)</f>
        <v>270000</v>
      </c>
      <c r="K37" s="18"/>
    </row>
    <row r="38" spans="1:11" x14ac:dyDescent="0.25">
      <c r="A38" s="75" t="s">
        <v>71</v>
      </c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11" ht="217.5" x14ac:dyDescent="0.25">
      <c r="A39" s="21" t="s">
        <v>72</v>
      </c>
      <c r="B39" s="7" t="s">
        <v>73</v>
      </c>
      <c r="C39" s="16" t="s">
        <v>74</v>
      </c>
      <c r="D39" s="22" t="s">
        <v>75</v>
      </c>
      <c r="E39" s="8" t="s">
        <v>76</v>
      </c>
      <c r="F39" s="8">
        <v>520</v>
      </c>
      <c r="G39" s="8">
        <v>1</v>
      </c>
      <c r="H39" s="8">
        <v>6</v>
      </c>
      <c r="I39" s="9">
        <v>320</v>
      </c>
      <c r="J39" s="10">
        <f>I39*H39*G39*F39</f>
        <v>998400</v>
      </c>
      <c r="K39" s="11"/>
    </row>
    <row r="40" spans="1:11" x14ac:dyDescent="0.25">
      <c r="A40" s="73" t="s">
        <v>77</v>
      </c>
      <c r="B40" s="7" t="s">
        <v>78</v>
      </c>
      <c r="C40" s="16" t="s">
        <v>79</v>
      </c>
      <c r="D40" s="16"/>
      <c r="E40" s="8" t="s">
        <v>80</v>
      </c>
      <c r="F40" s="8">
        <v>520</v>
      </c>
      <c r="G40" s="8">
        <v>1</v>
      </c>
      <c r="H40" s="8">
        <v>6</v>
      </c>
      <c r="I40" s="9">
        <v>20</v>
      </c>
      <c r="J40" s="10">
        <f t="shared" si="2"/>
        <v>62400</v>
      </c>
      <c r="K40" s="18"/>
    </row>
    <row r="41" spans="1:11" x14ac:dyDescent="0.25">
      <c r="A41" s="78"/>
      <c r="B41" s="7" t="s">
        <v>81</v>
      </c>
      <c r="C41" s="16" t="s">
        <v>82</v>
      </c>
      <c r="D41" s="16"/>
      <c r="E41" s="8" t="s">
        <v>83</v>
      </c>
      <c r="F41" s="8">
        <v>520</v>
      </c>
      <c r="G41" s="8">
        <v>1</v>
      </c>
      <c r="H41" s="8">
        <v>1</v>
      </c>
      <c r="I41" s="9">
        <v>200</v>
      </c>
      <c r="J41" s="10">
        <f t="shared" si="2"/>
        <v>104000</v>
      </c>
      <c r="K41" s="18"/>
    </row>
    <row r="42" spans="1:11" x14ac:dyDescent="0.25">
      <c r="A42" s="60" t="s">
        <v>70</v>
      </c>
      <c r="B42" s="60"/>
      <c r="C42" s="60"/>
      <c r="D42" s="60"/>
      <c r="E42" s="60"/>
      <c r="F42" s="60"/>
      <c r="G42" s="60"/>
      <c r="H42" s="60"/>
      <c r="I42" s="60"/>
      <c r="J42" s="10">
        <f>SUM(J39:J41)</f>
        <v>1164800</v>
      </c>
      <c r="K42" s="23"/>
    </row>
    <row r="43" spans="1:11" x14ac:dyDescent="0.25">
      <c r="A43" s="75" t="s">
        <v>84</v>
      </c>
      <c r="B43" s="76"/>
      <c r="C43" s="76"/>
      <c r="D43" s="76"/>
      <c r="E43" s="76"/>
      <c r="F43" s="76"/>
      <c r="G43" s="76"/>
      <c r="H43" s="76"/>
      <c r="I43" s="76"/>
      <c r="J43" s="76"/>
      <c r="K43" s="77"/>
    </row>
    <row r="44" spans="1:11" ht="29" x14ac:dyDescent="0.25">
      <c r="A44" s="24"/>
      <c r="B44" s="18" t="s">
        <v>85</v>
      </c>
      <c r="C44" s="16" t="s">
        <v>86</v>
      </c>
      <c r="D44" s="25"/>
      <c r="E44" s="26" t="s">
        <v>87</v>
      </c>
      <c r="F44" s="8">
        <v>520</v>
      </c>
      <c r="G44" s="8">
        <v>1</v>
      </c>
      <c r="H44" s="8">
        <v>1</v>
      </c>
      <c r="I44" s="9">
        <v>350</v>
      </c>
      <c r="J44" s="10">
        <f>I44*H44*G44*F44</f>
        <v>182000</v>
      </c>
      <c r="K44" s="11"/>
    </row>
    <row r="45" spans="1:11" ht="29" x14ac:dyDescent="0.25">
      <c r="A45" s="7"/>
      <c r="B45" s="7" t="s">
        <v>88</v>
      </c>
      <c r="C45" s="16" t="s">
        <v>89</v>
      </c>
      <c r="D45" s="16" t="s">
        <v>90</v>
      </c>
      <c r="E45" s="12" t="s">
        <v>87</v>
      </c>
      <c r="F45" s="8">
        <v>520</v>
      </c>
      <c r="G45" s="8">
        <v>3</v>
      </c>
      <c r="H45" s="8">
        <v>1</v>
      </c>
      <c r="I45" s="9">
        <v>90</v>
      </c>
      <c r="J45" s="10">
        <f>I45*H45*G45*F45</f>
        <v>140400</v>
      </c>
      <c r="K45" s="11"/>
    </row>
    <row r="46" spans="1:11" x14ac:dyDescent="0.25">
      <c r="A46" s="27"/>
      <c r="B46" s="28" t="s">
        <v>91</v>
      </c>
      <c r="C46" s="16" t="s">
        <v>92</v>
      </c>
      <c r="D46" s="29"/>
      <c r="E46" s="30" t="s">
        <v>87</v>
      </c>
      <c r="F46" s="8">
        <v>1</v>
      </c>
      <c r="G46" s="8">
        <v>1</v>
      </c>
      <c r="H46" s="8">
        <v>6</v>
      </c>
      <c r="I46" s="9">
        <v>2000</v>
      </c>
      <c r="J46" s="10">
        <f>I46*H46*G46*F46</f>
        <v>12000</v>
      </c>
      <c r="K46" s="16"/>
    </row>
    <row r="47" spans="1:11" x14ac:dyDescent="0.25">
      <c r="A47" s="31"/>
      <c r="B47" s="18"/>
      <c r="C47" s="16"/>
      <c r="D47" s="25"/>
      <c r="E47" s="26"/>
      <c r="F47" s="9"/>
      <c r="G47" s="9"/>
      <c r="H47" s="9"/>
      <c r="I47" s="9"/>
      <c r="J47" s="10">
        <f>SUM(J44:J46)</f>
        <v>334400</v>
      </c>
      <c r="K47" s="31"/>
    </row>
    <row r="48" spans="1:11" x14ac:dyDescent="0.25">
      <c r="A48" s="60" t="s">
        <v>93</v>
      </c>
      <c r="B48" s="60"/>
      <c r="C48" s="60"/>
      <c r="D48" s="60"/>
      <c r="E48" s="60"/>
      <c r="F48" s="60"/>
      <c r="G48" s="60"/>
      <c r="H48" s="60"/>
      <c r="I48" s="60"/>
      <c r="J48" s="32">
        <f>SUM(J47+J42+J37)</f>
        <v>1769200</v>
      </c>
      <c r="K48" s="33"/>
    </row>
    <row r="49" spans="1:11" x14ac:dyDescent="0.25">
      <c r="A49" s="6">
        <v>3</v>
      </c>
      <c r="B49" s="66" t="s">
        <v>94</v>
      </c>
      <c r="C49" s="66"/>
      <c r="D49" s="66"/>
      <c r="E49" s="66"/>
      <c r="F49" s="66"/>
      <c r="G49" s="66"/>
      <c r="H49" s="66"/>
      <c r="I49" s="66"/>
      <c r="J49" s="66"/>
      <c r="K49" s="66"/>
    </row>
    <row r="50" spans="1:11" x14ac:dyDescent="0.25">
      <c r="A50" s="73" t="s">
        <v>95</v>
      </c>
      <c r="B50" s="81" t="s">
        <v>96</v>
      </c>
      <c r="C50" s="16" t="s">
        <v>97</v>
      </c>
      <c r="D50" s="16"/>
      <c r="E50" s="7"/>
      <c r="F50" s="8">
        <v>1</v>
      </c>
      <c r="G50" s="8">
        <v>2.5</v>
      </c>
      <c r="H50" s="8">
        <v>1</v>
      </c>
      <c r="I50" s="9">
        <v>3000</v>
      </c>
      <c r="J50" s="10">
        <f>I50*H50*G50*F50</f>
        <v>7500</v>
      </c>
      <c r="K50" s="16"/>
    </row>
    <row r="51" spans="1:11" x14ac:dyDescent="0.25">
      <c r="A51" s="74"/>
      <c r="B51" s="81"/>
      <c r="C51" s="16" t="s">
        <v>98</v>
      </c>
      <c r="D51" s="16"/>
      <c r="E51" s="7"/>
      <c r="F51" s="8">
        <v>1</v>
      </c>
      <c r="G51" s="8">
        <v>1</v>
      </c>
      <c r="H51" s="8">
        <v>1</v>
      </c>
      <c r="I51" s="9">
        <v>6000</v>
      </c>
      <c r="J51" s="10">
        <f t="shared" ref="J51:J57" si="3">I51*H51*G51*F51</f>
        <v>6000</v>
      </c>
      <c r="K51" s="16"/>
    </row>
    <row r="52" spans="1:11" x14ac:dyDescent="0.25">
      <c r="A52" s="74"/>
      <c r="B52" s="81"/>
      <c r="C52" s="16" t="s">
        <v>99</v>
      </c>
      <c r="D52" s="16"/>
      <c r="E52" s="7"/>
      <c r="F52" s="8">
        <v>1</v>
      </c>
      <c r="G52" s="8">
        <v>1</v>
      </c>
      <c r="H52" s="8">
        <v>1</v>
      </c>
      <c r="I52" s="9">
        <v>6000</v>
      </c>
      <c r="J52" s="10">
        <f t="shared" si="3"/>
        <v>6000</v>
      </c>
      <c r="K52" s="16"/>
    </row>
    <row r="53" spans="1:11" x14ac:dyDescent="0.25">
      <c r="A53" s="74"/>
      <c r="B53" s="81"/>
      <c r="C53" s="16" t="s">
        <v>100</v>
      </c>
      <c r="D53" s="16"/>
      <c r="E53" s="7"/>
      <c r="F53" s="8">
        <v>1</v>
      </c>
      <c r="G53" s="8">
        <v>1</v>
      </c>
      <c r="H53" s="8">
        <v>1</v>
      </c>
      <c r="I53" s="9">
        <v>1800</v>
      </c>
      <c r="J53" s="10">
        <f t="shared" si="3"/>
        <v>1800</v>
      </c>
      <c r="K53" s="16"/>
    </row>
    <row r="54" spans="1:11" x14ac:dyDescent="0.25">
      <c r="A54" s="74"/>
      <c r="B54" s="81"/>
      <c r="C54" s="16" t="s">
        <v>101</v>
      </c>
      <c r="D54" s="16"/>
      <c r="E54" s="7"/>
      <c r="F54" s="8">
        <v>1</v>
      </c>
      <c r="G54" s="8">
        <v>1</v>
      </c>
      <c r="H54" s="8">
        <v>6</v>
      </c>
      <c r="I54" s="9">
        <v>1500</v>
      </c>
      <c r="J54" s="10">
        <f t="shared" si="3"/>
        <v>9000</v>
      </c>
      <c r="K54" s="16"/>
    </row>
    <row r="55" spans="1:11" x14ac:dyDescent="0.25">
      <c r="A55" s="74"/>
      <c r="B55" s="81"/>
      <c r="C55" s="16" t="s">
        <v>102</v>
      </c>
      <c r="D55" s="16"/>
      <c r="E55" s="7"/>
      <c r="F55" s="8">
        <v>1</v>
      </c>
      <c r="G55" s="8">
        <v>1</v>
      </c>
      <c r="H55" s="8">
        <v>1</v>
      </c>
      <c r="I55" s="9">
        <v>6000</v>
      </c>
      <c r="J55" s="10">
        <f t="shared" si="3"/>
        <v>6000</v>
      </c>
      <c r="K55" s="16"/>
    </row>
    <row r="56" spans="1:11" x14ac:dyDescent="0.25">
      <c r="A56" s="74"/>
      <c r="B56" s="81"/>
      <c r="C56" s="16" t="s">
        <v>103</v>
      </c>
      <c r="D56" s="16"/>
      <c r="E56" s="7"/>
      <c r="F56" s="8">
        <v>1</v>
      </c>
      <c r="G56" s="8">
        <v>9</v>
      </c>
      <c r="H56" s="8">
        <v>1</v>
      </c>
      <c r="I56" s="9">
        <v>1200</v>
      </c>
      <c r="J56" s="10">
        <f t="shared" si="3"/>
        <v>10800</v>
      </c>
      <c r="K56" s="16"/>
    </row>
    <row r="57" spans="1:11" x14ac:dyDescent="0.25">
      <c r="A57" s="74"/>
      <c r="B57" s="81"/>
      <c r="C57" s="16" t="s">
        <v>104</v>
      </c>
      <c r="D57" s="16"/>
      <c r="E57" s="7"/>
      <c r="F57" s="8">
        <v>1</v>
      </c>
      <c r="G57" s="8">
        <v>1</v>
      </c>
      <c r="H57" s="8">
        <v>6</v>
      </c>
      <c r="I57" s="9">
        <v>2500</v>
      </c>
      <c r="J57" s="10">
        <f t="shared" si="3"/>
        <v>15000</v>
      </c>
      <c r="K57" s="16"/>
    </row>
    <row r="58" spans="1:11" ht="43.5" x14ac:dyDescent="0.25">
      <c r="A58" s="74"/>
      <c r="B58" s="16" t="s">
        <v>105</v>
      </c>
      <c r="C58" s="16" t="s">
        <v>106</v>
      </c>
      <c r="D58" s="16" t="s">
        <v>107</v>
      </c>
      <c r="E58" s="7"/>
      <c r="F58" s="8">
        <v>1</v>
      </c>
      <c r="G58" s="8">
        <v>1</v>
      </c>
      <c r="H58" s="8">
        <v>6</v>
      </c>
      <c r="I58" s="9">
        <v>1800</v>
      </c>
      <c r="J58" s="10">
        <f>I58*H58*G58*F58</f>
        <v>10800</v>
      </c>
      <c r="K58" s="16"/>
    </row>
    <row r="59" spans="1:11" x14ac:dyDescent="0.25">
      <c r="A59" s="60" t="s">
        <v>70</v>
      </c>
      <c r="B59" s="60"/>
      <c r="C59" s="60"/>
      <c r="D59" s="60"/>
      <c r="E59" s="60"/>
      <c r="F59" s="60"/>
      <c r="G59" s="60"/>
      <c r="H59" s="60"/>
      <c r="I59" s="60"/>
      <c r="J59" s="32">
        <f>SUM(J50:J58)</f>
        <v>72900</v>
      </c>
      <c r="K59" s="34"/>
    </row>
    <row r="60" spans="1:11" x14ac:dyDescent="0.25">
      <c r="A60" s="35"/>
      <c r="B60" s="35"/>
      <c r="C60" s="36"/>
      <c r="D60" s="35"/>
      <c r="E60" s="35"/>
      <c r="F60" s="35"/>
      <c r="G60" s="35"/>
      <c r="H60" s="35"/>
      <c r="I60" s="37"/>
      <c r="J60" s="38"/>
      <c r="K60" s="39"/>
    </row>
    <row r="61" spans="1:11" x14ac:dyDescent="0.25">
      <c r="A61" s="40">
        <v>4</v>
      </c>
      <c r="B61" s="82" t="s">
        <v>108</v>
      </c>
      <c r="C61" s="82"/>
      <c r="D61" s="82"/>
      <c r="E61" s="82"/>
      <c r="F61" s="82"/>
      <c r="G61" s="82"/>
      <c r="H61" s="82"/>
      <c r="I61" s="82"/>
      <c r="J61" s="82"/>
      <c r="K61" s="82"/>
    </row>
    <row r="62" spans="1:11" ht="176" customHeight="1" x14ac:dyDescent="0.25">
      <c r="A62" s="83" t="s">
        <v>109</v>
      </c>
      <c r="B62" s="41" t="s">
        <v>110</v>
      </c>
      <c r="C62" s="91" t="s">
        <v>111</v>
      </c>
      <c r="D62" s="92"/>
      <c r="E62" s="42" t="s">
        <v>112</v>
      </c>
      <c r="F62" s="42">
        <v>2</v>
      </c>
      <c r="G62" s="42">
        <v>1</v>
      </c>
      <c r="H62" s="42">
        <v>6</v>
      </c>
      <c r="I62" s="43">
        <v>6000</v>
      </c>
      <c r="J62" s="44">
        <f>I62*H62*G62*F62</f>
        <v>72000</v>
      </c>
      <c r="K62" s="16"/>
    </row>
    <row r="63" spans="1:11" ht="136" x14ac:dyDescent="0.25">
      <c r="A63" s="84"/>
      <c r="B63" s="41" t="s">
        <v>113</v>
      </c>
      <c r="C63" s="41" t="s">
        <v>114</v>
      </c>
      <c r="D63" s="45" t="s">
        <v>115</v>
      </c>
      <c r="E63" s="42" t="s">
        <v>112</v>
      </c>
      <c r="F63" s="42">
        <v>16</v>
      </c>
      <c r="G63" s="42">
        <v>1</v>
      </c>
      <c r="H63" s="42">
        <v>6</v>
      </c>
      <c r="I63" s="43">
        <v>4000</v>
      </c>
      <c r="J63" s="44">
        <f>I63*H63*G63*F63</f>
        <v>384000</v>
      </c>
      <c r="K63" s="46"/>
    </row>
    <row r="64" spans="1:11" ht="54" x14ac:dyDescent="0.25">
      <c r="A64" s="85"/>
      <c r="B64" s="47" t="s">
        <v>116</v>
      </c>
      <c r="C64" s="39" t="s">
        <v>117</v>
      </c>
      <c r="D64" s="47"/>
      <c r="E64" s="47"/>
      <c r="F64" s="47"/>
      <c r="G64" s="47"/>
      <c r="H64" s="47"/>
      <c r="I64" s="37"/>
      <c r="J64" s="48">
        <f>SUM(J63)*0.1</f>
        <v>38400</v>
      </c>
      <c r="K64" s="47"/>
    </row>
    <row r="65" spans="1:11" x14ac:dyDescent="0.25">
      <c r="A65" s="86" t="s">
        <v>118</v>
      </c>
      <c r="B65" s="86"/>
      <c r="C65" s="86"/>
      <c r="D65" s="86"/>
      <c r="E65" s="86"/>
      <c r="F65" s="86"/>
      <c r="G65" s="86"/>
      <c r="H65" s="86"/>
      <c r="I65" s="86"/>
      <c r="J65" s="38">
        <f>SUM(J62:J64)</f>
        <v>494400</v>
      </c>
      <c r="K65" s="24"/>
    </row>
    <row r="66" spans="1:11" x14ac:dyDescent="0.25">
      <c r="A66" s="35"/>
      <c r="B66" s="35"/>
      <c r="C66" s="36"/>
      <c r="D66" s="35"/>
      <c r="E66" s="35"/>
      <c r="F66" s="35"/>
      <c r="G66" s="35"/>
      <c r="H66" s="35"/>
      <c r="I66" s="37"/>
      <c r="J66" s="38"/>
      <c r="K66" s="39"/>
    </row>
    <row r="67" spans="1:11" x14ac:dyDescent="0.25">
      <c r="A67" s="40">
        <v>5</v>
      </c>
      <c r="B67" s="82" t="s">
        <v>119</v>
      </c>
      <c r="C67" s="82"/>
      <c r="D67" s="82"/>
      <c r="E67" s="82"/>
      <c r="F67" s="82"/>
      <c r="G67" s="82"/>
      <c r="H67" s="82"/>
      <c r="I67" s="82"/>
      <c r="J67" s="82"/>
      <c r="K67" s="82"/>
    </row>
    <row r="68" spans="1:11" x14ac:dyDescent="0.25">
      <c r="A68" s="8"/>
      <c r="B68" s="49" t="s">
        <v>120</v>
      </c>
      <c r="C68" s="50">
        <v>6.7686999999999997E-2</v>
      </c>
      <c r="D68" s="25"/>
      <c r="E68" s="51"/>
      <c r="F68" s="9"/>
      <c r="G68" s="37"/>
      <c r="H68" s="43"/>
      <c r="I68" s="43"/>
      <c r="J68" s="52">
        <f>SUM(J65,J59,J48,J19)*6.7687%</f>
        <v>158150.67549999998</v>
      </c>
      <c r="K68" s="47"/>
    </row>
    <row r="69" spans="1:11" x14ac:dyDescent="0.25">
      <c r="A69" s="86" t="s">
        <v>70</v>
      </c>
      <c r="B69" s="86"/>
      <c r="C69" s="86"/>
      <c r="D69" s="86"/>
      <c r="E69" s="86"/>
      <c r="F69" s="86"/>
      <c r="G69" s="86"/>
      <c r="H69" s="86"/>
      <c r="I69" s="86"/>
      <c r="J69" s="38">
        <f>SUM(J68:J68)</f>
        <v>158150.67549999998</v>
      </c>
      <c r="K69" s="39"/>
    </row>
    <row r="70" spans="1:11" x14ac:dyDescent="0.25">
      <c r="A70" s="35"/>
      <c r="B70" s="35"/>
      <c r="C70" s="36"/>
      <c r="D70" s="35"/>
      <c r="E70" s="35"/>
      <c r="F70" s="35"/>
      <c r="G70" s="35"/>
      <c r="H70" s="35"/>
      <c r="I70" s="37"/>
      <c r="J70" s="48"/>
      <c r="K70" s="39"/>
    </row>
    <row r="71" spans="1:11" ht="24" x14ac:dyDescent="0.25">
      <c r="A71" s="79" t="s">
        <v>121</v>
      </c>
      <c r="B71" s="80"/>
      <c r="C71" s="80"/>
      <c r="D71" s="80"/>
      <c r="E71" s="80"/>
      <c r="F71" s="80"/>
      <c r="G71" s="80"/>
      <c r="H71" s="80"/>
      <c r="I71" s="80"/>
      <c r="J71" s="53">
        <f>SUM(J69,J65,J59,J48,J19)</f>
        <v>2494650.6754999999</v>
      </c>
      <c r="K71" s="54"/>
    </row>
    <row r="72" spans="1:11" x14ac:dyDescent="0.25">
      <c r="E72" s="57" t="s">
        <v>123</v>
      </c>
      <c r="F72" s="59">
        <v>0.4</v>
      </c>
      <c r="G72" s="57"/>
      <c r="H72" s="57"/>
      <c r="I72" s="57"/>
      <c r="J72" s="58">
        <f>J71*40%</f>
        <v>997860.27020000003</v>
      </c>
      <c r="K72" s="56" t="s">
        <v>125</v>
      </c>
    </row>
    <row r="73" spans="1:11" x14ac:dyDescent="0.25">
      <c r="E73" s="57" t="s">
        <v>124</v>
      </c>
      <c r="F73" s="59">
        <v>0.4</v>
      </c>
      <c r="G73" s="57"/>
      <c r="H73" s="57"/>
      <c r="I73" s="57"/>
      <c r="J73" s="58">
        <f>J71*40%</f>
        <v>997860.27020000003</v>
      </c>
      <c r="K73" s="56" t="s">
        <v>125</v>
      </c>
    </row>
    <row r="74" spans="1:11" x14ac:dyDescent="0.25">
      <c r="E74" s="87" t="s">
        <v>127</v>
      </c>
      <c r="F74" s="88">
        <v>0.2</v>
      </c>
      <c r="G74" s="87"/>
      <c r="H74" s="87"/>
      <c r="I74" s="87"/>
      <c r="J74" s="89">
        <f>J71*20%</f>
        <v>498930.13510000001</v>
      </c>
      <c r="K74" s="90" t="s">
        <v>126</v>
      </c>
    </row>
  </sheetData>
  <mergeCells count="25">
    <mergeCell ref="A71:I71"/>
    <mergeCell ref="A43:K43"/>
    <mergeCell ref="A48:I48"/>
    <mergeCell ref="B49:K49"/>
    <mergeCell ref="A50:A58"/>
    <mergeCell ref="B50:B57"/>
    <mergeCell ref="A59:I59"/>
    <mergeCell ref="B61:K61"/>
    <mergeCell ref="A62:A64"/>
    <mergeCell ref="A65:I65"/>
    <mergeCell ref="B67:K67"/>
    <mergeCell ref="A69:I69"/>
    <mergeCell ref="C62:D62"/>
    <mergeCell ref="A42:I42"/>
    <mergeCell ref="A1:K1"/>
    <mergeCell ref="A2:D2"/>
    <mergeCell ref="A3:K3"/>
    <mergeCell ref="B4:K4"/>
    <mergeCell ref="K5:K8"/>
    <mergeCell ref="B20:K20"/>
    <mergeCell ref="A21:K21"/>
    <mergeCell ref="A22:A35"/>
    <mergeCell ref="A37:I37"/>
    <mergeCell ref="A38:K38"/>
    <mergeCell ref="A40:A41"/>
  </mergeCells>
  <phoneticPr fontId="3" type="noConversion"/>
  <pageMargins left="0.7" right="0.7" top="0.75" bottom="0.75" header="0.3" footer="0.3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UBSS073 陈琍 Lily Chen</dc:creator>
  <cp:lastModifiedBy>客户部陈琍</cp:lastModifiedBy>
  <dcterms:created xsi:type="dcterms:W3CDTF">2019-09-24T09:59:37Z</dcterms:created>
  <dcterms:modified xsi:type="dcterms:W3CDTF">2020-09-03T06:17:22Z</dcterms:modified>
</cp:coreProperties>
</file>