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麦田文件\AZ\2019阿斯利康安达唐IPD&amp;OPD体验项目190301\协会相关信息\合同更新\V6\"/>
    </mc:Choice>
  </mc:AlternateContent>
  <bookViews>
    <workbookView xWindow="0" yWindow="0" windowWidth="28800" windowHeight="12450"/>
  </bookViews>
  <sheets>
    <sheet name="总表" sheetId="2" r:id="rId1"/>
    <sheet name="第一期" sheetId="8" r:id="rId2"/>
    <sheet name="第二期" sheetId="4" r:id="rId3"/>
    <sheet name="第三期" sheetId="5" r:id="rId4"/>
    <sheet name="第四期" sheetId="6" r:id="rId5"/>
    <sheet name="第五期" sheetId="7" r:id="rId6"/>
  </sheets>
  <definedNames>
    <definedName name="_xlnm.Print_Area" localSheetId="1">第一期!$A$1:$H$73</definedName>
    <definedName name="_xlnm.Print_Area" localSheetId="0">总表!$A$1:$H$74</definedName>
  </definedNames>
  <calcPr calcId="152511"/>
</workbook>
</file>

<file path=xl/calcChain.xml><?xml version="1.0" encoding="utf-8"?>
<calcChain xmlns="http://schemas.openxmlformats.org/spreadsheetml/2006/main">
  <c r="L8" i="2" l="1"/>
  <c r="H8" i="2"/>
  <c r="L67" i="2" l="1"/>
  <c r="K67" i="2"/>
  <c r="K69" i="2"/>
  <c r="K68" i="2"/>
  <c r="J72" i="2"/>
  <c r="J67" i="2"/>
  <c r="J61" i="2"/>
  <c r="J8" i="2"/>
  <c r="J3" i="2"/>
  <c r="K67" i="4"/>
  <c r="K67" i="5"/>
  <c r="K67" i="6"/>
  <c r="K67" i="7"/>
  <c r="K67" i="8"/>
  <c r="K68" i="4"/>
  <c r="K68" i="5"/>
  <c r="K68" i="6"/>
  <c r="K68" i="7"/>
  <c r="K68" i="8"/>
  <c r="J71" i="4"/>
  <c r="J71" i="5"/>
  <c r="J71" i="6"/>
  <c r="J71" i="7"/>
  <c r="J71" i="8"/>
  <c r="J67" i="4"/>
  <c r="J67" i="5"/>
  <c r="J67" i="6"/>
  <c r="J67" i="7"/>
  <c r="J67" i="8"/>
  <c r="J61" i="4"/>
  <c r="J61" i="5"/>
  <c r="J61" i="6"/>
  <c r="J61" i="7"/>
  <c r="J61" i="8"/>
  <c r="F15" i="7" l="1"/>
  <c r="F14" i="7"/>
  <c r="F12" i="7"/>
  <c r="F10" i="7"/>
  <c r="F9" i="7"/>
  <c r="F8" i="7"/>
  <c r="F6" i="7"/>
  <c r="F5" i="7"/>
  <c r="F4" i="7"/>
  <c r="J4" i="7" s="1"/>
  <c r="F15" i="6"/>
  <c r="F14" i="6"/>
  <c r="F12" i="6"/>
  <c r="F10" i="6"/>
  <c r="F9" i="6"/>
  <c r="F8" i="6"/>
  <c r="F6" i="6"/>
  <c r="F5" i="6"/>
  <c r="F4" i="6"/>
  <c r="J4" i="6" s="1"/>
  <c r="F18" i="5"/>
  <c r="F17" i="5"/>
  <c r="F15" i="5"/>
  <c r="F13" i="5"/>
  <c r="F12" i="5"/>
  <c r="F11" i="5"/>
  <c r="F10" i="5"/>
  <c r="F9" i="5"/>
  <c r="F8" i="5"/>
  <c r="F6" i="5"/>
  <c r="F5" i="5"/>
  <c r="F4" i="5"/>
  <c r="J4" i="5" s="1"/>
  <c r="F18" i="4"/>
  <c r="F17" i="4"/>
  <c r="F15" i="4"/>
  <c r="F13" i="4"/>
  <c r="F12" i="4"/>
  <c r="F11" i="4"/>
  <c r="F10" i="4"/>
  <c r="F9" i="4"/>
  <c r="F8" i="4"/>
  <c r="F6" i="4"/>
  <c r="F5" i="4"/>
  <c r="F4" i="4"/>
  <c r="J4" i="4" s="1"/>
  <c r="F69" i="8"/>
  <c r="F68" i="8"/>
  <c r="F66" i="8"/>
  <c r="F65" i="8"/>
  <c r="F64" i="8"/>
  <c r="F63" i="8"/>
  <c r="F62"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7" i="8"/>
  <c r="F6" i="8"/>
  <c r="F5" i="8"/>
  <c r="F4" i="8"/>
  <c r="J4" i="8" l="1"/>
  <c r="J8" i="8"/>
  <c r="J8" i="7"/>
  <c r="F17" i="7"/>
  <c r="F18" i="7" s="1"/>
  <c r="F19" i="7"/>
  <c r="F17" i="6"/>
  <c r="F18" i="6" s="1"/>
  <c r="F19" i="6" s="1"/>
  <c r="F20" i="5"/>
  <c r="F21" i="5" s="1"/>
  <c r="F22" i="5" s="1"/>
  <c r="F20" i="4"/>
  <c r="F21" i="4" s="1"/>
  <c r="F22" i="4" s="1"/>
  <c r="F71" i="8"/>
  <c r="F72" i="8" s="1"/>
  <c r="F73" i="8" s="1"/>
  <c r="F69" i="2"/>
  <c r="F68" i="2"/>
  <c r="F63" i="2"/>
  <c r="F64" i="2"/>
  <c r="F65" i="2"/>
  <c r="F66" i="2"/>
  <c r="F62" i="2"/>
  <c r="F5" i="2"/>
  <c r="F6" i="2"/>
  <c r="F7" i="2"/>
  <c r="F4"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J8" i="5" l="1"/>
  <c r="J8" i="4"/>
  <c r="J8" i="6"/>
  <c r="F12" i="2"/>
  <c r="F11" i="2"/>
  <c r="F10" i="2"/>
  <c r="F9" i="2"/>
  <c r="F71" i="2" l="1"/>
  <c r="F72" i="2"/>
  <c r="F73" i="2" s="1"/>
</calcChain>
</file>

<file path=xl/sharedStrings.xml><?xml version="1.0" encoding="utf-8"?>
<sst xmlns="http://schemas.openxmlformats.org/spreadsheetml/2006/main" count="714" uniqueCount="141">
  <si>
    <t>类别</t>
    <phoneticPr fontId="1" type="noConversion"/>
  </si>
  <si>
    <t>内容</t>
    <phoneticPr fontId="1" type="noConversion"/>
  </si>
  <si>
    <t>小计</t>
    <phoneticPr fontId="1" type="noConversion"/>
  </si>
  <si>
    <t>备注</t>
    <phoneticPr fontId="1" type="noConversion"/>
  </si>
  <si>
    <t>单价</t>
    <phoneticPr fontId="1" type="noConversion"/>
  </si>
  <si>
    <t>单位</t>
    <phoneticPr fontId="1" type="noConversion"/>
  </si>
  <si>
    <t>数量</t>
    <phoneticPr fontId="1" type="noConversion"/>
  </si>
  <si>
    <t>硬件平台：16Core64G SKT</t>
    <phoneticPr fontId="1" type="noConversion"/>
  </si>
  <si>
    <t>硬件平台：图片传递专用带宽</t>
    <phoneticPr fontId="1" type="noConversion"/>
  </si>
  <si>
    <t>硬件平台：其他（存储）</t>
    <phoneticPr fontId="1" type="noConversion"/>
  </si>
  <si>
    <t>数据基础架构：基于大型数据平台的架构设计与数据库设计</t>
    <phoneticPr fontId="1" type="noConversion"/>
  </si>
  <si>
    <t>数据基础架构：高并发数据记录缓存和并表访问控制系统</t>
    <phoneticPr fontId="1" type="noConversion"/>
  </si>
  <si>
    <t>数据基础架构：遵循SLA的独立CIFS/SMB 文件系统</t>
    <phoneticPr fontId="1" type="noConversion"/>
  </si>
  <si>
    <t>数据基础架构：数十万例快速检索系统设计与开发</t>
    <phoneticPr fontId="1" type="noConversion"/>
  </si>
  <si>
    <t>基础运营平台：注册界面开发
包括初次使用注册和后续登录界面的开发 PC/手机端</t>
    <phoneticPr fontId="1" type="noConversion"/>
  </si>
  <si>
    <t>基础运营平台：照片拍摄或相册文件上传套件开发
图片强化及高清晰度上传和存储</t>
    <phoneticPr fontId="1" type="noConversion"/>
  </si>
  <si>
    <t>基础运营平台：手机版病例模版套件及上传管理功能</t>
    <phoneticPr fontId="1" type="noConversion"/>
  </si>
  <si>
    <t>基础运营平台：PC版本病例模版套件及上传管理功能
PC端的上次和填报系统</t>
    <phoneticPr fontId="1" type="noConversion"/>
  </si>
  <si>
    <t>基础运营平台：手机端病例查看及标准腾讯分享套件
手机端查看及分享套件(待确认是否需要身份认证)</t>
    <phoneticPr fontId="1" type="noConversion"/>
  </si>
  <si>
    <t>基础运营平台：病例审核平台站点搭建</t>
    <phoneticPr fontId="1" type="noConversion"/>
  </si>
  <si>
    <t>基础运营平台：文字识别质量控制及准确度控制系统
文字识别后预处理，当总体关键字识别准确率低于閥值时进行初审退回。</t>
    <phoneticPr fontId="1" type="noConversion"/>
  </si>
  <si>
    <t>基础运营平台：初审程序及逻辑开发
按照初审文字内容、数字内容评分标准进行初审管理、并进行病例质量控制和优秀病例标记</t>
    <phoneticPr fontId="1" type="noConversion"/>
  </si>
  <si>
    <t>基础运营平台：关键字及数字权重模型搭建
基础算法框架构建</t>
    <phoneticPr fontId="1" type="noConversion"/>
  </si>
  <si>
    <t>基础运营平台：精选病例筛选平台
PC端审核页面，进行精选病例的筛选和评判。</t>
    <phoneticPr fontId="1" type="noConversion"/>
  </si>
  <si>
    <t>基础运营平台：专家浏览平台
专家远程子站点构建</t>
    <phoneticPr fontId="1" type="noConversion"/>
  </si>
  <si>
    <t>基础运营平台：专家评审子站点搭建，可进行专家点评
具有权限的专家可以对精选病例进行评判并出具相关点评和意见</t>
    <phoneticPr fontId="1" type="noConversion"/>
  </si>
  <si>
    <t>基础运营平台：初审失败退回机制
初审识别率或者数据有效性低于要求的会被进行修改重新上传</t>
    <phoneticPr fontId="1" type="noConversion"/>
  </si>
  <si>
    <t>基础运营平台：上传者可以查询初始失败的病例并进行修改和完善
医生端编辑修改重新上传专用页面</t>
    <phoneticPr fontId="1" type="noConversion"/>
  </si>
  <si>
    <t>人工识图：对于反复提交识图失败的案例进行特殊流程控制
包括SSL加密的后端登录入口 含CA证书注</t>
    <phoneticPr fontId="1" type="noConversion"/>
  </si>
  <si>
    <t>人工识图：提供人工识图专用系统进行人工读图并填写数据
识别爬虫和高频次数据提取和检索的操作并进行对应队列控制和管理</t>
    <phoneticPr fontId="1" type="noConversion"/>
  </si>
  <si>
    <t>综合病例全局查询功能：所有参与的医生和专家都可以在手机端中对病例库中的所有病例进行检索和浏览。
对于低级别权限用户的全局查询和数据拉取行为进行数量和频次控制</t>
    <phoneticPr fontId="1" type="noConversion"/>
  </si>
  <si>
    <t>综合病例全局查询功能：全局查询防爬虫系统
对于涉及到关键隐私数据和统计数据部分进行高强度加密</t>
    <phoneticPr fontId="1" type="noConversion"/>
  </si>
  <si>
    <t>综合病例全局查询功能：数据浏览量自适应限制子系统
对于涉及到关键隐私数据和统计数据区域的访问和认证进行加强型数字证书验证</t>
    <phoneticPr fontId="1" type="noConversion"/>
  </si>
  <si>
    <t>数据安全套件：高强度加密系统
对于涉及到关键隐私数据和统计数据部分进行高强度加密</t>
    <phoneticPr fontId="1" type="noConversion"/>
  </si>
  <si>
    <t>数据安全套件：数字证书系统
对于涉及到关键隐私数据和统计数据区域的访问和认证进行加强型数字证书验证</t>
    <phoneticPr fontId="1" type="noConversion"/>
  </si>
  <si>
    <t>文件流系统：文件时间戳及存储管理系统
对文件的编码方式、文件命名以及存储逻辑进行设计和开发</t>
    <phoneticPr fontId="1" type="noConversion"/>
  </si>
  <si>
    <t>文件流系统：缓存存储和长效存储的预读取控制逻辑
对于内存与SSD等高速预读取的高频访问内容进行优化</t>
    <phoneticPr fontId="1" type="noConversion"/>
  </si>
  <si>
    <t>文件流系统：文件索引系统
对海量文件进行独立索引优化</t>
    <phoneticPr fontId="1" type="noConversion"/>
  </si>
  <si>
    <t>PPT内容控制套件：图片自动定位及填充套件</t>
    <phoneticPr fontId="11" type="noConversion"/>
  </si>
  <si>
    <t>PPT内容控制套件：文本自动定位及填充套件</t>
    <phoneticPr fontId="11" type="noConversion"/>
  </si>
  <si>
    <t>PPT内容控制套件：PPT自动生成套件</t>
    <phoneticPr fontId="1" type="noConversion"/>
  </si>
  <si>
    <t>实时数据统计报表：提供手机端数据报表，统计实时病例收集数量和精选病例数量。</t>
    <phoneticPr fontId="1" type="noConversion"/>
  </si>
  <si>
    <t>后台：CA证书注册及部署
多域证书注册及部署</t>
    <phoneticPr fontId="11" type="noConversion"/>
  </si>
  <si>
    <t>后台：手机端APP或小程序后台管理系统
含后端审核及子系统</t>
    <phoneticPr fontId="11" type="noConversion"/>
  </si>
  <si>
    <t>后台：包括用户管理的后台管理</t>
    <phoneticPr fontId="1" type="noConversion"/>
  </si>
  <si>
    <t>后台：病例查询与管理</t>
    <phoneticPr fontId="1" type="noConversion"/>
  </si>
  <si>
    <t>后台：閥值管理与控制</t>
    <phoneticPr fontId="1" type="noConversion"/>
  </si>
  <si>
    <t>图像识别处理；AI识图套件部署和预处理开发
每个月超过五万例是一个价格 0.15*5</t>
    <phoneticPr fontId="1" type="noConversion"/>
  </si>
  <si>
    <t>图像识别处理；图片自动旋转，对比度调整控制</t>
    <phoneticPr fontId="11" type="noConversion"/>
  </si>
  <si>
    <t>图像识别处理；针对多类HIS系统的图片热区识别控制</t>
    <phoneticPr fontId="11" type="noConversion"/>
  </si>
  <si>
    <t>部分通用手写体鉴别：词义关联系统 识别文字词义与内容关联度 不超过1,100,000例</t>
    <phoneticPr fontId="1" type="noConversion"/>
  </si>
  <si>
    <t>部分通用手写体鉴别：热区检索控制不超过1,100,000例</t>
    <phoneticPr fontId="1" type="noConversion"/>
  </si>
  <si>
    <t>部分通用手写体鉴别：识别内容简体、繁体中文，英语、数字以及医疗行业常用符号。涉及外国人姓名时可以识别日语、韩语、西班牙语、法语、德文、葡萄牙文。</t>
    <phoneticPr fontId="1" type="noConversion"/>
  </si>
  <si>
    <t>包含三个月的16Core64G SKT核心处理服务器  30M独享全网通骨干网流量，</t>
    <phoneticPr fontId="1" type="noConversion"/>
  </si>
  <si>
    <t>包含三个月的16Core64G SKT数据服务器，</t>
    <phoneticPr fontId="1" type="noConversion"/>
  </si>
  <si>
    <t>每GB 1.5元 21.6万张图片的自由服务器存储以及AI识图传递的踪迹预计使用量为6600G</t>
    <phoneticPr fontId="1" type="noConversion"/>
  </si>
  <si>
    <t>包含CDN、容灾备份存储租赁等</t>
    <phoneticPr fontId="1" type="noConversion"/>
  </si>
  <si>
    <t>由2个高级DBA工程师和一个系统架构工程师参与进行的冷启动数据录入、数据结构设计、优化与持续更新。深度开发周期预计10个工作日，优化和调试预计在5个工作日
基于大型数据平台的架构设计与数据库设计，高并发数据记录缓存和并表访问控制系统，遵循SLA的独立CIFS/SMB 文件系统，数十万例快速检索系统设计与开发</t>
    <phoneticPr fontId="1" type="noConversion"/>
  </si>
  <si>
    <t>包括完整的定制化平台开发，根本不同的技术环境和应用场景总计投入6个工程师。本开发工作持续约35个工作日。
注册界面开发包括初次使用注册和后续登录界面的开发 PC/手机端；照片拍摄或相册文件上传套件开发，图片强化及高清晰度上传和存储;手机版病例模版套件及上传管理功能;PC版本病例模版套件及上传管理功能,PC端的上次和填报系统;手机端病例查看及标准腾讯分享套件,手机端查看及分享套件(待确认是否需要身份认证);病例审核平台站点搭建;文字识别质量控制及准确度控制系统,文字识别后预处理，当总体关键字识别准确率低于閥值时进行初审退回;初审程序及逻辑开发,按照初审文字内容、数字内容评分标准进行初审管理、并进行病例质量控制和优秀病例标记;关键字及数字权重模型搭建,基础算法框架构建;精选病例筛选平台,PC端审核页面，进行精选病例的筛选和评判;专家浏览平台;专家评审子站点搭建，可进行专家点评;初审失败退回机制;上传者可以查询初始失败的病例并进行修改和完善</t>
    <phoneticPr fontId="1" type="noConversion"/>
  </si>
  <si>
    <t>由图像处理工程师和软件工程师共同参与，开发周期为10个工作日。
对于通过图片拾取出现问题的图表进行一个AI识图体系外的接口进行图片数据处理。同时在这个系统服务节点中应用数字证书体系并在本系统的其他模块开发中应用。
对于反复提交识图失败的案例进行特殊流程控制，包括SSL加密的后端登录入口 含CA证书注；提供人工识图专用系统进行人工读图并填写数据，含审批流</t>
    <phoneticPr fontId="1" type="noConversion"/>
  </si>
  <si>
    <t>快速检索报表系统。由软件工程师和数据库开发工程师一起完成本部分的开发。预计工作时间在15个工作日。
所有参与的医生和专家都可以在手机端中对病例库中的所有病例进行检索和浏览；全局查询防爬虫系统；数据浏览量自适应限制子系统</t>
    <phoneticPr fontId="1" type="noConversion"/>
  </si>
  <si>
    <t>有DBA和高级软件工程师对数据库加解密进行算法编写和优化。确保在数据存储和传输过程中的安全性。预计工作时间为12个工作日
高强度加密系统，对于涉及到关键隐私数据和统计数据部分进行高强度加密；数字证书系统，对于涉及到关键隐私数据和统计数据区域的访问和认证进行加强型数字证书验证</t>
    <phoneticPr fontId="1" type="noConversion"/>
  </si>
  <si>
    <t>包括文件控制管理、存储、自动转存、图片重制、图片生命周期管理等文件操作开发集。预计投入系统脚本工程师和软件开发工程师2名进行协同开发。预计工作时间为8-9个工作日
文件时间戳及存储管理系统，对文件的编码方式、文件命名以及存储逻辑进行设计和开发;缓存存储和长效存储的预读取控制逻辑,对于内存与SSD等高速预读取的高频访问内容进行优化;文件索引系统,对海量文件进行独立索引优化</t>
    <phoneticPr fontId="1" type="noConversion"/>
  </si>
  <si>
    <t>按照业务部门的要求定制多套预设程序和脚本的PPT模板和脚本库，预计后期生成月7500套PPT的。计划投入脚本工程师2个和软件工程师1人。预计工作时间为14天。
图片自动定位及填充套件；文本自动定位及填充套件；PPT自动生成套件</t>
    <phoneticPr fontId="1" type="noConversion"/>
  </si>
  <si>
    <t>全平台实时数据呈现及趋势报表呈现</t>
    <phoneticPr fontId="1" type="noConversion"/>
  </si>
  <si>
    <t>预计投入后端工程师1人和软件开发工程师2人，预计工作时间为13个工作日。
CA证书注册及部署；手机端APP或小程序后台管理系统；包括用户管理的后台管理；案例查询与管理閥；值管理与控制</t>
    <phoneticPr fontId="1" type="noConversion"/>
  </si>
  <si>
    <t>AI识图套件部署和预处理开发，每个月超过五万例是一个价格 0.15*5；图片自动旋转，对比度调整控制；针对多类HIS系统的图片热区识别控制</t>
    <phoneticPr fontId="1" type="noConversion"/>
  </si>
  <si>
    <t>不超过7.2万例的非标准印刷体识别；词义关联系统 识别文字词义与内容关联度 不超过1,100,000例；热区检索控制不超过1,100,000例；按照前期沟通与评估，总计约21.6W例图像识别（原尺寸图片 不超过3000万像素） 包括10%的超量冗余 ；识别内容简体、繁体中文，英语、数字以及医疗行业常用符号。涉及外国人姓名时可以识别日语、韩语、西班牙语、法语、德文、葡萄牙文。</t>
    <phoneticPr fontId="1" type="noConversion"/>
  </si>
  <si>
    <t>包括软件系统、承载平台以及数据库等系统层面的技术支持服务</t>
    <phoneticPr fontId="1" type="noConversion"/>
  </si>
  <si>
    <t>软件应用、数据管理的帮助服务</t>
    <phoneticPr fontId="1" type="noConversion"/>
  </si>
  <si>
    <t>微信平台以及运营系统的管理和维护</t>
    <phoneticPr fontId="1" type="noConversion"/>
  </si>
  <si>
    <t>次</t>
    <phoneticPr fontId="1" type="noConversion"/>
  </si>
  <si>
    <t>月</t>
    <phoneticPr fontId="1" type="noConversion"/>
  </si>
  <si>
    <t>工/天</t>
    <phoneticPr fontId="1" type="noConversion"/>
  </si>
  <si>
    <t>案例征集平台</t>
    <phoneticPr fontId="1" type="noConversion"/>
  </si>
  <si>
    <t>项目执行费用</t>
    <phoneticPr fontId="1" type="noConversion"/>
  </si>
  <si>
    <t>执行手册撰写</t>
    <phoneticPr fontId="1" type="noConversion"/>
  </si>
  <si>
    <t>执行手册撰写、包含PPT内化。不超过20P</t>
    <phoneticPr fontId="1" type="noConversion"/>
  </si>
  <si>
    <t>每月一次电话会议支持</t>
    <phoneticPr fontId="1" type="noConversion"/>
  </si>
  <si>
    <t>小时/人</t>
    <phoneticPr fontId="1" type="noConversion"/>
  </si>
  <si>
    <t>数据统计，根据原始数据，按照时间、区域、属性等进行分类统计，制作项目进度的汇报。此阶段为表格及PPT形式，</t>
    <phoneticPr fontId="1" type="noConversion"/>
  </si>
  <si>
    <t>按照每月24小时（即3天）计算</t>
    <phoneticPr fontId="1" type="noConversion"/>
  </si>
  <si>
    <t>沟通、答疑、反馈，以电话、邮件、微信等形式的日常沟通
线上平台信息问题反馈处理、后台回复。
线上线下突发异常情况处理</t>
    <phoneticPr fontId="1" type="noConversion"/>
  </si>
  <si>
    <t>视频直播平台</t>
    <phoneticPr fontId="1" type="noConversion"/>
  </si>
  <si>
    <t>观看者 基于Web的直播</t>
    <phoneticPr fontId="1" type="noConversion"/>
  </si>
  <si>
    <t>直播主持者APP方式</t>
    <phoneticPr fontId="1" type="noConversion"/>
  </si>
  <si>
    <t>Helpdesk</t>
    <phoneticPr fontId="11" type="noConversion"/>
  </si>
  <si>
    <t>直播申请管理系统、以及计时计次管理系统</t>
    <phoneticPr fontId="1" type="noConversion"/>
  </si>
  <si>
    <t>基于HLS/RTMP推流直播系统运营商带宽使用费</t>
    <phoneticPr fontId="1" type="noConversion"/>
  </si>
  <si>
    <t>软件包</t>
    <phoneticPr fontId="18" type="noConversion"/>
  </si>
  <si>
    <t>服务包</t>
    <phoneticPr fontId="18" type="noConversion"/>
  </si>
  <si>
    <t>开发独立的直播系统、基于自适应页面和播放器技术，可以根据网络和终端进行自适配播放。预计投入软件工程师3人和图像处理工程师1人，预计开发时间为17个工作日。
直播业务的Web端播放器开发与实践，直播间的注册和拉起。并且支持外发和手机端多浏览器访问。</t>
    <phoneticPr fontId="1" type="noConversion"/>
  </si>
  <si>
    <t>IOS开发或安卓开发工程师。为本次项目独立地址APP并发布。预计投入移动开发工程师2人和软件工程师1人，预计开发时常为17个工作日。
定制直播专用APP 拟定为苹果手机</t>
    <phoneticPr fontId="1" type="noConversion"/>
  </si>
  <si>
    <t>为3600场会议提供Helpdesk服务。</t>
    <phoneticPr fontId="1" type="noConversion"/>
  </si>
  <si>
    <t>开发服务器端的直播权限鉴权和审核流程管理。并对直播的实际执行数据进行控制和数据回收，预计投入1个高级软件工程师制作5个工作日。</t>
    <phoneticPr fontId="1" type="noConversion"/>
  </si>
  <si>
    <t>基于3600场会议，每场40分钟。10个在线观众计算，支持多码率切换</t>
    <phoneticPr fontId="1" type="noConversion"/>
  </si>
  <si>
    <t>讲课费-病例讲者</t>
    <phoneticPr fontId="1" type="noConversion"/>
  </si>
  <si>
    <t>会务代付服务费</t>
    <phoneticPr fontId="1" type="noConversion"/>
  </si>
  <si>
    <t>会务代付款（服务费包含劳务公司签合同，劳务公司打款，劳务公司税费，按照7200例计费）6%服务费（讲课费）*6%</t>
    <phoneticPr fontId="1" type="noConversion"/>
  </si>
  <si>
    <t>税费</t>
    <phoneticPr fontId="1" type="noConversion"/>
  </si>
  <si>
    <t>麦田税费</t>
    <phoneticPr fontId="1" type="noConversion"/>
  </si>
  <si>
    <t>合计</t>
    <phoneticPr fontId="1" type="noConversion"/>
  </si>
  <si>
    <t>2019血糖关爱行教育项目  费用明细</t>
    <phoneticPr fontId="1" type="noConversion"/>
  </si>
  <si>
    <t>次/本</t>
    <phoneticPr fontId="1" type="noConversion"/>
  </si>
  <si>
    <t>项目工作组执行</t>
    <phoneticPr fontId="1" type="noConversion"/>
  </si>
  <si>
    <t>硬件需求</t>
    <phoneticPr fontId="1" type="noConversion"/>
  </si>
  <si>
    <t>程序编写</t>
    <phoneticPr fontId="1" type="noConversion"/>
  </si>
  <si>
    <t>劳务支出</t>
    <phoneticPr fontId="1" type="noConversion"/>
  </si>
  <si>
    <t>小时/人</t>
    <phoneticPr fontId="1" type="noConversion"/>
  </si>
  <si>
    <t>月/人</t>
    <phoneticPr fontId="1" type="noConversion"/>
  </si>
  <si>
    <t xml:space="preserve">部分通用手写体鉴别：按照前期沟通与评估，总计约21.6W例图像识别（原尺寸图片 不超过3000万像素） 包括10%的超量冗余 </t>
    <phoneticPr fontId="1" type="noConversion"/>
  </si>
  <si>
    <t>部分通用手写体鉴别：不超过7.2万例的非标准印刷体识别</t>
    <phoneticPr fontId="1" type="noConversion"/>
  </si>
  <si>
    <t>2019血糖关爱行教育项目  费用明细（第一期）</t>
    <phoneticPr fontId="1" type="noConversion"/>
  </si>
  <si>
    <t>每月按照120小时计算（即15天）计算</t>
    <phoneticPr fontId="1" type="noConversion"/>
  </si>
  <si>
    <t>包括软件系统、承载平台以及数据库等系统层面的技术支持服务</t>
    <phoneticPr fontId="1" type="noConversion"/>
  </si>
  <si>
    <t>软件应用、数据管理的帮助服务</t>
    <phoneticPr fontId="1" type="noConversion"/>
  </si>
  <si>
    <t>微信平台以及运营系统的管理和维护</t>
    <phoneticPr fontId="1" type="noConversion"/>
  </si>
  <si>
    <t>程序运营</t>
    <phoneticPr fontId="1" type="noConversion"/>
  </si>
  <si>
    <t>2019血糖关爱行教育项目  费用明细（第二期）</t>
    <phoneticPr fontId="1" type="noConversion"/>
  </si>
  <si>
    <r>
      <rPr>
        <sz val="10"/>
        <rFont val="宋体"/>
        <family val="3"/>
        <charset val="134"/>
      </rPr>
      <t>场</t>
    </r>
    <r>
      <rPr>
        <sz val="10"/>
        <rFont val="Verdana"/>
        <family val="2"/>
      </rPr>
      <t>/</t>
    </r>
    <r>
      <rPr>
        <sz val="10"/>
        <rFont val="宋体"/>
        <family val="3"/>
        <charset val="134"/>
      </rPr>
      <t>次</t>
    </r>
    <phoneticPr fontId="18" type="noConversion"/>
  </si>
  <si>
    <t>人/次</t>
    <phoneticPr fontId="1" type="noConversion"/>
  </si>
  <si>
    <t>2019血糖关爱行教育项目  费用明细（第三期）</t>
    <phoneticPr fontId="1" type="noConversion"/>
  </si>
  <si>
    <t>2019血糖关爱行教育项目  费用明细（第五期）</t>
    <phoneticPr fontId="1" type="noConversion"/>
  </si>
  <si>
    <t>2019血糖关爱行教育项目  费用明细（第四期）</t>
    <phoneticPr fontId="1" type="noConversion"/>
  </si>
  <si>
    <t>月/台</t>
    <phoneticPr fontId="1" type="noConversion"/>
  </si>
  <si>
    <t>项/次</t>
    <phoneticPr fontId="1" type="noConversion"/>
  </si>
  <si>
    <t>800元/人（税后），1人/场，3600场线上会议
备注说明：专家劳务由执行方代支代缴纳个税，结算需提供支持材料</t>
    <phoneticPr fontId="1" type="noConversion"/>
  </si>
  <si>
    <t>说明：由乙方完成的平台搭建和维护部分，基金会直接购买乙方服务，不再支付服务费，专家讲课劳务费由执行方代扣代缴个税并支付相应的服务费</t>
    <phoneticPr fontId="1" type="noConversion"/>
  </si>
  <si>
    <t>税费是整个项目的税费</t>
    <phoneticPr fontId="1" type="noConversion"/>
  </si>
  <si>
    <t>互动类</t>
    <phoneticPr fontId="1" type="noConversion"/>
  </si>
  <si>
    <t>互动类</t>
    <phoneticPr fontId="1" type="noConversion"/>
  </si>
  <si>
    <t>互动类</t>
    <phoneticPr fontId="1" type="noConversion"/>
  </si>
  <si>
    <t>其它劳务</t>
    <phoneticPr fontId="1" type="noConversion"/>
  </si>
  <si>
    <t>其它劳务</t>
    <phoneticPr fontId="1" type="noConversion"/>
  </si>
  <si>
    <t>其它劳务</t>
    <phoneticPr fontId="1" type="noConversion"/>
  </si>
  <si>
    <t>现场执行</t>
    <phoneticPr fontId="1" type="noConversion"/>
  </si>
  <si>
    <t>现场执行</t>
    <phoneticPr fontId="1" type="noConversion"/>
  </si>
  <si>
    <t>现场执行</t>
    <phoneticPr fontId="1" type="noConversion"/>
  </si>
  <si>
    <t>现场执行</t>
    <phoneticPr fontId="1" type="noConversion"/>
  </si>
  <si>
    <t>互动类</t>
    <phoneticPr fontId="1" type="noConversion"/>
  </si>
  <si>
    <t>其他劳务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</si>
</sst>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0.00_ "/>
    <numFmt numFmtId="177" formatCode="[$¥-804]#,##0.00"/>
    <numFmt numFmtId="178" formatCode="&quot;¥&quot;#,##0.00_);[Red]\(&quot;¥&quot;#,##0.00\)"/>
    <numFmt numFmtId="179" formatCode="#,##0.00_ ;[Red]\-#,##0.00\ "/>
    <numFmt numFmtId="180" formatCode="#,##0.000000_ ;[Red]\-#,##0.000000\ "/>
  </numFmts>
  <fonts count="21" x14ac:knownFonts="1">
    <font>
      <sz val="10"/>
      <name val="Verdana"/>
      <family val="2"/>
    </font>
    <font>
      <sz val="9"/>
      <name val="宋体"/>
      <family val="3"/>
      <charset val="134"/>
    </font>
    <font>
      <sz val="11"/>
      <color theme="1"/>
      <name val="宋体"/>
      <family val="3"/>
      <charset val="134"/>
      <scheme val="minor"/>
    </font>
    <font>
      <sz val="12"/>
      <name val="Times New Roman"/>
      <family val="1"/>
    </font>
    <font>
      <sz val="11"/>
      <color theme="1"/>
      <name val="宋体"/>
      <family val="2"/>
      <scheme val="minor"/>
    </font>
    <font>
      <b/>
      <sz val="16"/>
      <name val="微软雅黑"/>
      <family val="2"/>
      <charset val="134"/>
    </font>
    <font>
      <sz val="9"/>
      <name val="微软雅黑"/>
      <family val="2"/>
      <charset val="134"/>
    </font>
    <font>
      <b/>
      <sz val="9"/>
      <name val="微软雅黑"/>
      <family val="2"/>
      <charset val="134"/>
    </font>
    <font>
      <sz val="10"/>
      <name val="微软雅黑"/>
      <family val="2"/>
      <charset val="134"/>
    </font>
    <font>
      <b/>
      <sz val="11"/>
      <name val="微软雅黑"/>
      <family val="2"/>
      <charset val="134"/>
    </font>
    <font>
      <b/>
      <sz val="11"/>
      <color theme="0"/>
      <name val="微软雅黑"/>
      <family val="2"/>
      <charset val="134"/>
    </font>
    <font>
      <sz val="8"/>
      <name val="Tahoma"/>
      <family val="2"/>
    </font>
    <font>
      <b/>
      <sz val="10"/>
      <color theme="5" tint="-0.499984740745262"/>
      <name val="微软雅黑"/>
      <family val="2"/>
      <charset val="134"/>
    </font>
    <font>
      <sz val="10"/>
      <color theme="1"/>
      <name val="微软雅黑"/>
      <family val="2"/>
      <charset val="134"/>
    </font>
    <font>
      <sz val="10"/>
      <color indexed="8"/>
      <name val="微软雅黑"/>
      <family val="2"/>
      <charset val="134"/>
    </font>
    <font>
      <sz val="11"/>
      <color indexed="8"/>
      <name val="宋体"/>
      <family val="3"/>
      <charset val="134"/>
    </font>
    <font>
      <sz val="10"/>
      <color rgb="FF000000"/>
      <name val="微软雅黑"/>
      <family val="2"/>
      <charset val="134"/>
    </font>
    <font>
      <sz val="12"/>
      <name val="宋体"/>
      <family val="3"/>
      <charset val="134"/>
    </font>
    <font>
      <sz val="9"/>
      <name val="宋体"/>
      <family val="3"/>
      <charset val="134"/>
      <scheme val="minor"/>
    </font>
    <font>
      <sz val="10"/>
      <name val="宋体"/>
      <family val="3"/>
      <charset val="134"/>
    </font>
    <font>
      <b/>
      <sz val="10"/>
      <color rgb="FFFF0000"/>
      <name val="微软雅黑"/>
      <family val="2"/>
      <charset val="134"/>
    </font>
  </fonts>
  <fills count="6">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9"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8">
    <xf numFmtId="0" fontId="0" fillId="0" borderId="0"/>
    <xf numFmtId="0" fontId="2" fillId="0" borderId="0">
      <alignment vertical="center"/>
    </xf>
    <xf numFmtId="0" fontId="3" fillId="0" borderId="0"/>
    <xf numFmtId="0" fontId="3" fillId="0" borderId="0"/>
    <xf numFmtId="43" fontId="4" fillId="0" borderId="0" applyFont="0" applyFill="0" applyBorder="0" applyAlignment="0" applyProtection="0"/>
    <xf numFmtId="177" fontId="15" fillId="0" borderId="0" applyProtection="0"/>
    <xf numFmtId="177" fontId="17" fillId="0" borderId="0">
      <protection locked="0"/>
    </xf>
    <xf numFmtId="177" fontId="17" fillId="0" borderId="0"/>
  </cellStyleXfs>
  <cellXfs count="78">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38" fontId="10" fillId="3"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0" borderId="1" xfId="1" applyFont="1" applyBorder="1" applyAlignment="1">
      <alignment horizontal="center" vertical="center" wrapText="1"/>
    </xf>
    <xf numFmtId="176" fontId="8" fillId="0" borderId="0" xfId="0" applyNumberFormat="1" applyFont="1" applyFill="1" applyBorder="1" applyAlignment="1">
      <alignment horizontal="center" vertical="center" wrapText="1"/>
    </xf>
    <xf numFmtId="0" fontId="8" fillId="0" borderId="1" xfId="2" applyFont="1" applyFill="1" applyBorder="1" applyAlignment="1" applyProtection="1">
      <alignment horizontal="left" vertical="center" wrapText="1"/>
      <protection locked="0"/>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6" fillId="2" borderId="1" xfId="2" applyFont="1" applyFill="1" applyBorder="1" applyAlignment="1" applyProtection="1">
      <alignment horizontal="left"/>
      <protection locked="0"/>
    </xf>
    <xf numFmtId="0" fontId="6" fillId="0" borderId="1" xfId="0" applyFont="1" applyFill="1" applyBorder="1" applyAlignment="1">
      <alignment horizontal="left" vertical="center"/>
    </xf>
    <xf numFmtId="0" fontId="8" fillId="0" borderId="1" xfId="2" applyNumberFormat="1" applyFont="1" applyFill="1" applyBorder="1" applyAlignment="1" applyProtection="1">
      <alignment horizontal="center" vertical="center" wrapText="1"/>
      <protection locked="0"/>
    </xf>
    <xf numFmtId="0" fontId="8" fillId="0" borderId="1" xfId="2" applyNumberFormat="1" applyFont="1" applyFill="1" applyBorder="1" applyAlignment="1" applyProtection="1">
      <alignment horizontal="center"/>
      <protection locked="0"/>
    </xf>
    <xf numFmtId="177" fontId="13" fillId="0" borderId="1" xfId="6" applyFont="1" applyFill="1" applyBorder="1" applyAlignment="1" applyProtection="1">
      <alignment horizontal="center" vertical="center"/>
    </xf>
    <xf numFmtId="0" fontId="0" fillId="0" borderId="1" xfId="0" applyFill="1" applyBorder="1" applyAlignment="1">
      <alignment horizontal="center"/>
    </xf>
    <xf numFmtId="0" fontId="6" fillId="0" borderId="0" xfId="0" applyFont="1" applyAlignment="1">
      <alignment horizontal="left" vertical="center" wrapText="1"/>
    </xf>
    <xf numFmtId="0" fontId="14" fillId="0" borderId="1" xfId="2"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7" fontId="8" fillId="0" borderId="1" xfId="7" applyFont="1" applyFill="1" applyBorder="1" applyAlignment="1" applyProtection="1">
      <alignment horizontal="left" wrapText="1"/>
      <protection locked="0"/>
    </xf>
    <xf numFmtId="177" fontId="8" fillId="0" borderId="1" xfId="7" applyFont="1" applyFill="1" applyBorder="1" applyAlignment="1" applyProtection="1">
      <alignment horizontal="left" vertical="center" wrapText="1"/>
      <protection locked="0"/>
    </xf>
    <xf numFmtId="177" fontId="8" fillId="0" borderId="1" xfId="7" applyFont="1" applyFill="1" applyBorder="1" applyAlignment="1" applyProtection="1">
      <alignment horizontal="left" vertical="center"/>
      <protection locked="0"/>
    </xf>
    <xf numFmtId="0" fontId="6" fillId="0" borderId="1" xfId="0" applyFont="1" applyBorder="1" applyAlignment="1">
      <alignment horizontal="left" vertical="center" wrapText="1"/>
    </xf>
    <xf numFmtId="0" fontId="13" fillId="5" borderId="1" xfId="0" applyFont="1" applyFill="1" applyBorder="1" applyAlignment="1">
      <alignment horizontal="left" vertical="center" wrapText="1"/>
    </xf>
    <xf numFmtId="176" fontId="8" fillId="4"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Border="1" applyAlignment="1">
      <alignment horizontal="left" vertical="center"/>
    </xf>
    <xf numFmtId="0" fontId="8" fillId="4" borderId="1" xfId="0" applyFont="1" applyFill="1" applyBorder="1" applyAlignment="1">
      <alignment horizontal="left" vertical="center" wrapText="1"/>
    </xf>
    <xf numFmtId="38" fontId="6" fillId="0" borderId="1" xfId="0" applyNumberFormat="1" applyFont="1" applyBorder="1" applyAlignment="1">
      <alignment horizontal="left" vertical="center" wrapText="1"/>
    </xf>
    <xf numFmtId="38" fontId="6" fillId="0" borderId="0" xfId="0" applyNumberFormat="1" applyFont="1" applyAlignment="1">
      <alignment horizontal="left" vertical="center" wrapText="1"/>
    </xf>
    <xf numFmtId="178" fontId="13" fillId="0" borderId="1" xfId="0" applyNumberFormat="1" applyFont="1" applyFill="1" applyBorder="1" applyAlignment="1">
      <alignment horizontal="right" vertical="center" wrapText="1"/>
    </xf>
    <xf numFmtId="178" fontId="8" fillId="0" borderId="1" xfId="5" applyNumberFormat="1" applyFont="1" applyFill="1" applyBorder="1" applyAlignment="1">
      <alignment horizontal="right" vertical="center"/>
    </xf>
    <xf numFmtId="178" fontId="8" fillId="0" borderId="1" xfId="2" applyNumberFormat="1" applyFont="1" applyFill="1" applyBorder="1" applyAlignment="1" applyProtection="1">
      <alignment horizontal="right" vertical="center" wrapText="1"/>
      <protection locked="0"/>
    </xf>
    <xf numFmtId="178" fontId="14" fillId="0" borderId="1" xfId="2" applyNumberFormat="1" applyFont="1" applyFill="1" applyBorder="1" applyAlignment="1" applyProtection="1">
      <alignment horizontal="right" vertical="center" wrapText="1"/>
      <protection locked="0"/>
    </xf>
    <xf numFmtId="38" fontId="8" fillId="4" borderId="1" xfId="0" applyNumberFormat="1" applyFont="1" applyFill="1" applyBorder="1" applyAlignment="1">
      <alignment horizontal="right" vertical="center" wrapText="1"/>
    </xf>
    <xf numFmtId="38" fontId="6" fillId="0" borderId="1" xfId="0" applyNumberFormat="1" applyFont="1" applyBorder="1" applyAlignment="1">
      <alignment horizontal="right" vertical="center" wrapText="1"/>
    </xf>
    <xf numFmtId="38" fontId="6" fillId="0" borderId="0" xfId="0" applyNumberFormat="1" applyFont="1" applyAlignment="1">
      <alignment horizontal="right" vertical="center" wrapText="1"/>
    </xf>
    <xf numFmtId="0" fontId="13" fillId="5"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0" fontId="10" fillId="3" borderId="1" xfId="0" applyNumberFormat="1" applyFont="1" applyFill="1" applyBorder="1" applyAlignment="1">
      <alignment horizontal="right" vertical="center" wrapText="1"/>
    </xf>
    <xf numFmtId="40" fontId="8" fillId="0" borderId="1" xfId="0" applyNumberFormat="1" applyFont="1" applyBorder="1" applyAlignment="1">
      <alignment horizontal="right" vertical="center" wrapText="1"/>
    </xf>
    <xf numFmtId="40" fontId="8" fillId="4" borderId="1" xfId="0" applyNumberFormat="1" applyFont="1" applyFill="1" applyBorder="1" applyAlignment="1">
      <alignment horizontal="right" vertical="center" wrapText="1"/>
    </xf>
    <xf numFmtId="40" fontId="6" fillId="0" borderId="1" xfId="0" applyNumberFormat="1" applyFont="1" applyBorder="1" applyAlignment="1">
      <alignment horizontal="right" vertical="center" wrapText="1"/>
    </xf>
    <xf numFmtId="40" fontId="6" fillId="0" borderId="0" xfId="0" applyNumberFormat="1" applyFont="1" applyAlignment="1">
      <alignment horizontal="right" vertical="center" wrapText="1"/>
    </xf>
    <xf numFmtId="0" fontId="8" fillId="0" borderId="1" xfId="2" applyNumberFormat="1" applyFont="1" applyFill="1" applyBorder="1" applyAlignment="1" applyProtection="1">
      <alignment horizontal="center" vertical="center"/>
      <protection locked="0"/>
    </xf>
    <xf numFmtId="0" fontId="14" fillId="2" borderId="1" xfId="2" applyFont="1" applyFill="1" applyBorder="1" applyAlignment="1" applyProtection="1">
      <alignment horizontal="center" vertical="center"/>
      <protection locked="0"/>
    </xf>
    <xf numFmtId="176" fontId="8" fillId="0" borderId="0" xfId="0" applyNumberFormat="1" applyFont="1" applyFill="1" applyBorder="1" applyAlignment="1">
      <alignment horizontal="center" vertical="center" wrapText="1"/>
    </xf>
    <xf numFmtId="0" fontId="14" fillId="0" borderId="1" xfId="2" applyFont="1" applyFill="1" applyBorder="1" applyAlignment="1" applyProtection="1">
      <alignment horizontal="left" vertical="center" wrapText="1"/>
      <protection locked="0"/>
    </xf>
    <xf numFmtId="0" fontId="9" fillId="0" borderId="1" xfId="0" applyFont="1" applyFill="1" applyBorder="1" applyAlignment="1">
      <alignment horizontal="center" vertical="center" wrapText="1"/>
    </xf>
    <xf numFmtId="0" fontId="20"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14" fillId="0" borderId="1" xfId="2" applyFont="1" applyFill="1" applyBorder="1" applyAlignment="1" applyProtection="1">
      <alignment horizontal="left" vertical="top" wrapText="1"/>
      <protection locked="0"/>
    </xf>
    <xf numFmtId="40" fontId="8" fillId="0" borderId="0" xfId="0" applyNumberFormat="1" applyFont="1" applyAlignment="1">
      <alignment horizontal="center" vertical="center" wrapText="1"/>
    </xf>
    <xf numFmtId="40" fontId="6" fillId="0" borderId="0" xfId="0" applyNumberFormat="1" applyFont="1" applyAlignment="1">
      <alignment horizontal="center" vertical="center" wrapText="1"/>
    </xf>
    <xf numFmtId="179" fontId="6" fillId="0" borderId="0" xfId="0" applyNumberFormat="1" applyFont="1" applyAlignment="1">
      <alignment horizontal="center" vertical="center" wrapText="1"/>
    </xf>
    <xf numFmtId="176" fontId="10" fillId="3" borderId="3" xfId="0" applyNumberFormat="1" applyFont="1" applyFill="1" applyBorder="1" applyAlignment="1">
      <alignment horizontal="center" vertical="center" wrapText="1"/>
    </xf>
    <xf numFmtId="0" fontId="14" fillId="0" borderId="3" xfId="2" applyFont="1" applyFill="1" applyBorder="1" applyAlignment="1" applyProtection="1">
      <alignment horizontal="left" vertical="center" wrapText="1"/>
      <protection locked="0"/>
    </xf>
    <xf numFmtId="0" fontId="14" fillId="0" borderId="3" xfId="2" applyFont="1" applyFill="1" applyBorder="1" applyAlignment="1" applyProtection="1">
      <alignment horizontal="left" vertical="center" wrapText="1"/>
      <protection locked="0"/>
    </xf>
    <xf numFmtId="0" fontId="14" fillId="0" borderId="3" xfId="2" applyFont="1" applyFill="1" applyBorder="1" applyAlignment="1" applyProtection="1">
      <alignment horizontal="left" vertical="top" wrapText="1"/>
      <protection locked="0"/>
    </xf>
    <xf numFmtId="0" fontId="13" fillId="0" borderId="3" xfId="0" applyFont="1" applyFill="1" applyBorder="1" applyAlignment="1">
      <alignment horizontal="left" vertical="center" wrapText="1"/>
    </xf>
    <xf numFmtId="177" fontId="8" fillId="0" borderId="3" xfId="7" applyFont="1" applyFill="1" applyBorder="1" applyAlignment="1" applyProtection="1">
      <alignment horizontal="left" wrapText="1"/>
      <protection locked="0"/>
    </xf>
    <xf numFmtId="177" fontId="8" fillId="0" borderId="3" xfId="7" applyFont="1" applyFill="1" applyBorder="1" applyAlignment="1" applyProtection="1">
      <alignment horizontal="left" vertical="center" wrapText="1"/>
      <protection locked="0"/>
    </xf>
    <xf numFmtId="177" fontId="8" fillId="0" borderId="3" xfId="7" applyFont="1" applyFill="1" applyBorder="1" applyAlignment="1" applyProtection="1">
      <alignment horizontal="left" vertical="center"/>
      <protection locked="0"/>
    </xf>
    <xf numFmtId="176" fontId="8" fillId="4" borderId="3" xfId="0" applyNumberFormat="1" applyFont="1" applyFill="1" applyBorder="1" applyAlignment="1">
      <alignment horizontal="left" vertical="center" wrapText="1"/>
    </xf>
    <xf numFmtId="38" fontId="6" fillId="0" borderId="3" xfId="0" applyNumberFormat="1" applyFont="1" applyBorder="1" applyAlignment="1">
      <alignment horizontal="left" vertical="center" wrapText="1"/>
    </xf>
    <xf numFmtId="40"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9" fontId="6" fillId="0" borderId="1" xfId="0" applyNumberFormat="1" applyFont="1" applyBorder="1" applyAlignment="1">
      <alignment horizontal="center" vertical="center" wrapText="1"/>
    </xf>
    <xf numFmtId="180" fontId="6" fillId="0" borderId="1" xfId="0" applyNumberFormat="1" applyFont="1" applyBorder="1" applyAlignment="1">
      <alignment horizontal="center" vertical="center" wrapText="1"/>
    </xf>
  </cellXfs>
  <cellStyles count="8">
    <cellStyle name="Normal 2" xfId="7"/>
    <cellStyle name="Normal_Sheet1" xfId="2"/>
    <cellStyle name="常规" xfId="0" builtinId="0"/>
    <cellStyle name="常规 2" xfId="1"/>
    <cellStyle name="常规 3" xfId="5"/>
    <cellStyle name="常规 4" xfId="6"/>
    <cellStyle name="千位分隔 2" xfId="4"/>
    <cellStyle name="样式 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4"/>
  <sheetViews>
    <sheetView showGridLines="0" tabSelected="1" topLeftCell="A58" zoomScale="85" zoomScaleNormal="85" workbookViewId="0">
      <selection activeCell="H8" sqref="H8"/>
    </sheetView>
  </sheetViews>
  <sheetFormatPr defaultColWidth="9" defaultRowHeight="13.5" customHeight="1" x14ac:dyDescent="0.2"/>
  <cols>
    <col min="1" max="1" width="13.375" style="2" bestFit="1" customWidth="1"/>
    <col min="2" max="2" width="42.25" style="21" bestFit="1" customWidth="1"/>
    <col min="3" max="3" width="10.875" style="42" bestFit="1" customWidth="1"/>
    <col min="4" max="4" width="6.625" style="1" bestFit="1" customWidth="1"/>
    <col min="5" max="5" width="5.5" style="1" bestFit="1" customWidth="1"/>
    <col min="6" max="6" width="11.75" style="50" bestFit="1" customWidth="1"/>
    <col min="7" max="7" width="64.5" style="35" customWidth="1"/>
    <col min="8" max="8" width="15" style="23" bestFit="1" customWidth="1"/>
    <col min="9" max="9" width="9" style="23"/>
    <col min="10" max="10" width="29.125" style="23" customWidth="1"/>
    <col min="11" max="11" width="11.125" style="23" bestFit="1" customWidth="1"/>
    <col min="12" max="12" width="15.875" style="23" customWidth="1"/>
    <col min="13" max="13" width="9" style="23"/>
    <col min="14" max="16384" width="9" style="1"/>
  </cols>
  <sheetData>
    <row r="1" spans="1:13" ht="39" customHeight="1" x14ac:dyDescent="0.2">
      <c r="A1" s="57" t="s">
        <v>102</v>
      </c>
      <c r="B1" s="57"/>
      <c r="C1" s="57"/>
      <c r="D1" s="57"/>
      <c r="E1" s="57"/>
      <c r="F1" s="57"/>
      <c r="G1" s="57"/>
    </row>
    <row r="2" spans="1:13" ht="39" customHeight="1" x14ac:dyDescent="0.2">
      <c r="A2" s="3" t="s">
        <v>0</v>
      </c>
      <c r="B2" s="3" t="s">
        <v>1</v>
      </c>
      <c r="C2" s="6" t="s">
        <v>4</v>
      </c>
      <c r="D2" s="3" t="s">
        <v>5</v>
      </c>
      <c r="E2" s="3" t="s">
        <v>6</v>
      </c>
      <c r="F2" s="46" t="s">
        <v>2</v>
      </c>
      <c r="G2" s="62" t="s">
        <v>3</v>
      </c>
    </row>
    <row r="3" spans="1:13" ht="16.5" customHeight="1" x14ac:dyDescent="0.2">
      <c r="A3" s="55" t="s">
        <v>75</v>
      </c>
      <c r="B3" s="55"/>
      <c r="C3" s="55"/>
      <c r="D3" s="55"/>
      <c r="E3" s="55"/>
      <c r="F3" s="55"/>
      <c r="G3" s="55"/>
      <c r="I3" s="23" t="s">
        <v>138</v>
      </c>
      <c r="J3" s="72">
        <f>SUM(F4:F7)</f>
        <v>112400</v>
      </c>
    </row>
    <row r="4" spans="1:13" s="5" customFormat="1" ht="16.5" customHeight="1" x14ac:dyDescent="0.2">
      <c r="A4" s="10" t="s">
        <v>104</v>
      </c>
      <c r="B4" s="12" t="s">
        <v>76</v>
      </c>
      <c r="C4" s="36">
        <v>3000</v>
      </c>
      <c r="D4" s="43" t="s">
        <v>103</v>
      </c>
      <c r="E4" s="44">
        <v>1</v>
      </c>
      <c r="F4" s="47">
        <f t="shared" ref="F4:F7" si="0">C4*E4</f>
        <v>3000</v>
      </c>
      <c r="G4" s="63" t="s">
        <v>77</v>
      </c>
      <c r="H4" s="23"/>
      <c r="I4" s="73"/>
      <c r="J4" s="73"/>
      <c r="K4" s="73"/>
      <c r="L4" s="73"/>
      <c r="M4" s="73"/>
    </row>
    <row r="5" spans="1:13" s="5" customFormat="1" ht="16.5" customHeight="1" x14ac:dyDescent="0.2">
      <c r="A5" s="10" t="s">
        <v>104</v>
      </c>
      <c r="B5" s="12" t="s">
        <v>78</v>
      </c>
      <c r="C5" s="36">
        <v>1000</v>
      </c>
      <c r="D5" s="43" t="s">
        <v>109</v>
      </c>
      <c r="E5" s="44">
        <v>5</v>
      </c>
      <c r="F5" s="47">
        <f t="shared" si="0"/>
        <v>5000</v>
      </c>
      <c r="G5" s="63"/>
      <c r="H5" s="23"/>
      <c r="I5" s="73"/>
      <c r="J5" s="73"/>
      <c r="K5" s="73"/>
      <c r="L5" s="73"/>
      <c r="M5" s="73"/>
    </row>
    <row r="6" spans="1:13" s="5" customFormat="1" ht="49.5" x14ac:dyDescent="0.2">
      <c r="A6" s="10" t="s">
        <v>104</v>
      </c>
      <c r="B6" s="12" t="s">
        <v>80</v>
      </c>
      <c r="C6" s="36">
        <v>200</v>
      </c>
      <c r="D6" s="43" t="s">
        <v>108</v>
      </c>
      <c r="E6" s="44">
        <v>120</v>
      </c>
      <c r="F6" s="47">
        <f t="shared" si="0"/>
        <v>24000</v>
      </c>
      <c r="G6" s="63" t="s">
        <v>81</v>
      </c>
      <c r="H6" s="23"/>
      <c r="I6" s="73"/>
      <c r="J6" s="73"/>
      <c r="K6" s="73"/>
      <c r="L6" s="73"/>
      <c r="M6" s="73"/>
    </row>
    <row r="7" spans="1:13" s="5" customFormat="1" ht="66" x14ac:dyDescent="0.2">
      <c r="A7" s="10" t="s">
        <v>104</v>
      </c>
      <c r="B7" s="12" t="s">
        <v>82</v>
      </c>
      <c r="C7" s="36">
        <v>134</v>
      </c>
      <c r="D7" s="43" t="s">
        <v>79</v>
      </c>
      <c r="E7" s="44">
        <v>600</v>
      </c>
      <c r="F7" s="47">
        <f t="shared" si="0"/>
        <v>80400</v>
      </c>
      <c r="G7" s="63" t="s">
        <v>113</v>
      </c>
      <c r="H7" s="23"/>
      <c r="I7" s="73"/>
      <c r="J7" s="73"/>
      <c r="K7" s="73"/>
      <c r="L7" s="73"/>
      <c r="M7" s="73"/>
    </row>
    <row r="8" spans="1:13" ht="16.5" customHeight="1" x14ac:dyDescent="0.2">
      <c r="A8" s="55" t="s">
        <v>74</v>
      </c>
      <c r="B8" s="55"/>
      <c r="C8" s="55"/>
      <c r="D8" s="55"/>
      <c r="E8" s="55"/>
      <c r="F8" s="55"/>
      <c r="G8" s="55"/>
      <c r="H8" s="77">
        <f>J8+J61+J72</f>
        <v>1015814.246085</v>
      </c>
      <c r="I8" s="23" t="s">
        <v>139</v>
      </c>
      <c r="J8" s="72">
        <f>SUM(F9:F60)</f>
        <v>529655</v>
      </c>
      <c r="K8" s="23">
        <v>437434.6</v>
      </c>
      <c r="L8" s="77">
        <f>H8-K8</f>
        <v>578379.64608500001</v>
      </c>
    </row>
    <row r="9" spans="1:13" s="5" customFormat="1" ht="16.5" customHeight="1" x14ac:dyDescent="0.2">
      <c r="A9" s="10" t="s">
        <v>105</v>
      </c>
      <c r="B9" s="12" t="s">
        <v>7</v>
      </c>
      <c r="C9" s="36">
        <v>6900</v>
      </c>
      <c r="D9" s="43" t="s">
        <v>124</v>
      </c>
      <c r="E9" s="44">
        <v>3</v>
      </c>
      <c r="F9" s="47">
        <f t="shared" ref="F9:F69" si="1">C9*E9</f>
        <v>20700</v>
      </c>
      <c r="G9" s="63" t="s">
        <v>53</v>
      </c>
      <c r="H9" s="74"/>
      <c r="I9" s="73"/>
      <c r="J9" s="73"/>
      <c r="K9" s="73"/>
      <c r="L9" s="73"/>
      <c r="M9" s="73"/>
    </row>
    <row r="10" spans="1:13" s="5" customFormat="1" ht="16.5" customHeight="1" x14ac:dyDescent="0.2">
      <c r="A10" s="10" t="s">
        <v>105</v>
      </c>
      <c r="B10" s="12" t="s">
        <v>7</v>
      </c>
      <c r="C10" s="36">
        <v>3450</v>
      </c>
      <c r="D10" s="43" t="s">
        <v>124</v>
      </c>
      <c r="E10" s="44">
        <v>3</v>
      </c>
      <c r="F10" s="47">
        <f t="shared" si="1"/>
        <v>10350</v>
      </c>
      <c r="G10" s="63" t="s">
        <v>54</v>
      </c>
      <c r="H10" s="74"/>
      <c r="I10" s="73"/>
      <c r="J10" s="73"/>
      <c r="K10" s="73"/>
      <c r="L10" s="73"/>
      <c r="M10" s="73"/>
    </row>
    <row r="11" spans="1:13" s="5" customFormat="1" ht="16.5" customHeight="1" x14ac:dyDescent="0.2">
      <c r="A11" s="10" t="s">
        <v>105</v>
      </c>
      <c r="B11" s="12" t="s">
        <v>8</v>
      </c>
      <c r="C11" s="36">
        <v>1.05</v>
      </c>
      <c r="D11" s="43" t="s">
        <v>125</v>
      </c>
      <c r="E11" s="44">
        <v>6600</v>
      </c>
      <c r="F11" s="47">
        <f t="shared" si="1"/>
        <v>6930</v>
      </c>
      <c r="G11" s="63" t="s">
        <v>55</v>
      </c>
      <c r="H11" s="74"/>
      <c r="I11" s="73"/>
      <c r="J11" s="10"/>
      <c r="K11" s="73"/>
      <c r="L11" s="73"/>
      <c r="M11" s="73"/>
    </row>
    <row r="12" spans="1:13" s="5" customFormat="1" ht="16.5" customHeight="1" x14ac:dyDescent="0.2">
      <c r="A12" s="10" t="s">
        <v>105</v>
      </c>
      <c r="B12" s="12" t="s">
        <v>9</v>
      </c>
      <c r="C12" s="36">
        <v>2500</v>
      </c>
      <c r="D12" s="43" t="s">
        <v>124</v>
      </c>
      <c r="E12" s="44">
        <v>3</v>
      </c>
      <c r="F12" s="47">
        <f t="shared" si="1"/>
        <v>7500</v>
      </c>
      <c r="G12" s="63" t="s">
        <v>56</v>
      </c>
      <c r="H12" s="74"/>
      <c r="I12" s="73"/>
      <c r="J12" s="73"/>
      <c r="K12" s="73"/>
      <c r="L12" s="73"/>
      <c r="M12" s="73"/>
    </row>
    <row r="13" spans="1:13" s="5" customFormat="1" ht="33" x14ac:dyDescent="0.2">
      <c r="A13" s="10" t="s">
        <v>106</v>
      </c>
      <c r="B13" s="12" t="s">
        <v>10</v>
      </c>
      <c r="C13" s="36">
        <v>1200</v>
      </c>
      <c r="D13" s="43" t="s">
        <v>73</v>
      </c>
      <c r="E13" s="44">
        <v>11</v>
      </c>
      <c r="F13" s="47">
        <f t="shared" si="1"/>
        <v>13200</v>
      </c>
      <c r="G13" s="64" t="s">
        <v>57</v>
      </c>
      <c r="H13" s="74"/>
      <c r="I13" s="73"/>
      <c r="J13" s="73"/>
      <c r="K13" s="73"/>
      <c r="L13" s="73"/>
      <c r="M13" s="73"/>
    </row>
    <row r="14" spans="1:13" s="5" customFormat="1" ht="16.5" x14ac:dyDescent="0.2">
      <c r="A14" s="10" t="s">
        <v>106</v>
      </c>
      <c r="B14" s="12" t="s">
        <v>11</v>
      </c>
      <c r="C14" s="36">
        <v>1200</v>
      </c>
      <c r="D14" s="43" t="s">
        <v>73</v>
      </c>
      <c r="E14" s="44">
        <v>11</v>
      </c>
      <c r="F14" s="47">
        <f t="shared" si="1"/>
        <v>13200</v>
      </c>
      <c r="G14" s="64"/>
      <c r="H14" s="74"/>
      <c r="I14" s="73"/>
      <c r="J14" s="73"/>
      <c r="K14" s="73"/>
      <c r="L14" s="73"/>
      <c r="M14" s="73"/>
    </row>
    <row r="15" spans="1:13" s="5" customFormat="1" ht="16.5" x14ac:dyDescent="0.2">
      <c r="A15" s="10" t="s">
        <v>106</v>
      </c>
      <c r="B15" s="12" t="s">
        <v>12</v>
      </c>
      <c r="C15" s="36">
        <v>1200</v>
      </c>
      <c r="D15" s="43" t="s">
        <v>73</v>
      </c>
      <c r="E15" s="44">
        <v>11</v>
      </c>
      <c r="F15" s="47">
        <f t="shared" si="1"/>
        <v>13200</v>
      </c>
      <c r="G15" s="64"/>
      <c r="H15" s="74"/>
      <c r="I15" s="73"/>
      <c r="J15" s="73"/>
      <c r="K15" s="73"/>
      <c r="L15" s="73"/>
      <c r="M15" s="73"/>
    </row>
    <row r="16" spans="1:13" s="5" customFormat="1" ht="16.5" customHeight="1" x14ac:dyDescent="0.2">
      <c r="A16" s="10" t="s">
        <v>106</v>
      </c>
      <c r="B16" s="12" t="s">
        <v>13</v>
      </c>
      <c r="C16" s="36">
        <v>870</v>
      </c>
      <c r="D16" s="43" t="s">
        <v>73</v>
      </c>
      <c r="E16" s="44">
        <v>11</v>
      </c>
      <c r="F16" s="47">
        <f t="shared" si="1"/>
        <v>9570</v>
      </c>
      <c r="G16" s="64"/>
      <c r="H16" s="74"/>
      <c r="I16" s="73"/>
      <c r="J16" s="73"/>
      <c r="K16" s="73"/>
      <c r="L16" s="73"/>
      <c r="M16" s="73"/>
    </row>
    <row r="17" spans="1:13" s="5" customFormat="1" ht="16.5" customHeight="1" x14ac:dyDescent="0.2">
      <c r="A17" s="10" t="s">
        <v>106</v>
      </c>
      <c r="B17" s="12" t="s">
        <v>14</v>
      </c>
      <c r="C17" s="36">
        <v>870</v>
      </c>
      <c r="D17" s="43" t="s">
        <v>73</v>
      </c>
      <c r="E17" s="44">
        <v>8</v>
      </c>
      <c r="F17" s="47">
        <f t="shared" si="1"/>
        <v>6960</v>
      </c>
      <c r="G17" s="64" t="s">
        <v>58</v>
      </c>
      <c r="H17" s="75"/>
      <c r="I17" s="73"/>
      <c r="J17" s="73"/>
      <c r="K17" s="73"/>
      <c r="L17" s="73"/>
      <c r="M17" s="73"/>
    </row>
    <row r="18" spans="1:13" s="5" customFormat="1" ht="30.75" customHeight="1" x14ac:dyDescent="0.2">
      <c r="A18" s="10" t="s">
        <v>106</v>
      </c>
      <c r="B18" s="12" t="s">
        <v>15</v>
      </c>
      <c r="C18" s="36">
        <v>870</v>
      </c>
      <c r="D18" s="43" t="s">
        <v>73</v>
      </c>
      <c r="E18" s="44">
        <v>5</v>
      </c>
      <c r="F18" s="47">
        <f t="shared" si="1"/>
        <v>4350</v>
      </c>
      <c r="G18" s="64"/>
      <c r="H18" s="73"/>
      <c r="I18" s="73"/>
      <c r="J18" s="73"/>
      <c r="K18" s="73"/>
      <c r="L18" s="73"/>
      <c r="M18" s="73"/>
    </row>
    <row r="19" spans="1:13" s="5" customFormat="1" ht="16.5" x14ac:dyDescent="0.2">
      <c r="A19" s="10" t="s">
        <v>106</v>
      </c>
      <c r="B19" s="12" t="s">
        <v>16</v>
      </c>
      <c r="C19" s="36">
        <v>870</v>
      </c>
      <c r="D19" s="43" t="s">
        <v>73</v>
      </c>
      <c r="E19" s="44">
        <v>8</v>
      </c>
      <c r="F19" s="47">
        <f t="shared" si="1"/>
        <v>6960</v>
      </c>
      <c r="G19" s="64"/>
      <c r="H19" s="73"/>
      <c r="I19" s="73"/>
      <c r="J19" s="73"/>
      <c r="K19" s="73"/>
      <c r="L19" s="73"/>
      <c r="M19" s="73"/>
    </row>
    <row r="20" spans="1:13" s="5" customFormat="1" ht="33" x14ac:dyDescent="0.2">
      <c r="A20" s="10" t="s">
        <v>106</v>
      </c>
      <c r="B20" s="12" t="s">
        <v>17</v>
      </c>
      <c r="C20" s="36">
        <v>870</v>
      </c>
      <c r="D20" s="43" t="s">
        <v>73</v>
      </c>
      <c r="E20" s="44">
        <v>8</v>
      </c>
      <c r="F20" s="47">
        <f t="shared" si="1"/>
        <v>6960</v>
      </c>
      <c r="G20" s="64"/>
      <c r="H20" s="73"/>
      <c r="I20" s="73"/>
      <c r="J20" s="73"/>
      <c r="K20" s="73"/>
      <c r="L20" s="73"/>
      <c r="M20" s="73"/>
    </row>
    <row r="21" spans="1:13" s="5" customFormat="1" ht="33" x14ac:dyDescent="0.2">
      <c r="A21" s="10" t="s">
        <v>106</v>
      </c>
      <c r="B21" s="12" t="s">
        <v>18</v>
      </c>
      <c r="C21" s="36">
        <v>870</v>
      </c>
      <c r="D21" s="43" t="s">
        <v>73</v>
      </c>
      <c r="E21" s="44">
        <v>9</v>
      </c>
      <c r="F21" s="47">
        <f t="shared" si="1"/>
        <v>7830</v>
      </c>
      <c r="G21" s="64"/>
      <c r="H21" s="73"/>
      <c r="I21" s="73"/>
      <c r="J21" s="73"/>
      <c r="K21" s="73"/>
      <c r="L21" s="73"/>
      <c r="M21" s="73"/>
    </row>
    <row r="22" spans="1:13" s="5" customFormat="1" ht="24" customHeight="1" x14ac:dyDescent="0.2">
      <c r="A22" s="10" t="s">
        <v>106</v>
      </c>
      <c r="B22" s="12" t="s">
        <v>19</v>
      </c>
      <c r="C22" s="36">
        <v>870</v>
      </c>
      <c r="D22" s="43" t="s">
        <v>73</v>
      </c>
      <c r="E22" s="44">
        <v>7</v>
      </c>
      <c r="F22" s="47">
        <f t="shared" si="1"/>
        <v>6090</v>
      </c>
      <c r="G22" s="64"/>
      <c r="H22" s="73"/>
      <c r="I22" s="73"/>
      <c r="J22" s="73"/>
      <c r="K22" s="73"/>
      <c r="L22" s="73"/>
      <c r="M22" s="73"/>
    </row>
    <row r="23" spans="1:13" ht="49.5" x14ac:dyDescent="0.2">
      <c r="A23" s="10" t="s">
        <v>106</v>
      </c>
      <c r="B23" s="12" t="s">
        <v>20</v>
      </c>
      <c r="C23" s="36">
        <v>870</v>
      </c>
      <c r="D23" s="45" t="s">
        <v>73</v>
      </c>
      <c r="E23" s="44">
        <v>10</v>
      </c>
      <c r="F23" s="47">
        <f t="shared" si="1"/>
        <v>8700</v>
      </c>
      <c r="G23" s="64"/>
    </row>
    <row r="24" spans="1:13" ht="49.5" x14ac:dyDescent="0.2">
      <c r="A24" s="10" t="s">
        <v>106</v>
      </c>
      <c r="B24" s="12" t="s">
        <v>21</v>
      </c>
      <c r="C24" s="36">
        <v>870</v>
      </c>
      <c r="D24" s="45" t="s">
        <v>73</v>
      </c>
      <c r="E24" s="44">
        <v>11</v>
      </c>
      <c r="F24" s="47">
        <f t="shared" si="1"/>
        <v>9570</v>
      </c>
      <c r="G24" s="64"/>
    </row>
    <row r="25" spans="1:13" ht="33" x14ac:dyDescent="0.2">
      <c r="A25" s="10" t="s">
        <v>106</v>
      </c>
      <c r="B25" s="12" t="s">
        <v>22</v>
      </c>
      <c r="C25" s="36">
        <v>870</v>
      </c>
      <c r="D25" s="45" t="s">
        <v>73</v>
      </c>
      <c r="E25" s="44">
        <v>9</v>
      </c>
      <c r="F25" s="47">
        <f t="shared" si="1"/>
        <v>7830</v>
      </c>
      <c r="G25" s="64"/>
    </row>
    <row r="26" spans="1:13" ht="33" x14ac:dyDescent="0.2">
      <c r="A26" s="10" t="s">
        <v>106</v>
      </c>
      <c r="B26" s="12" t="s">
        <v>23</v>
      </c>
      <c r="C26" s="36">
        <v>870</v>
      </c>
      <c r="D26" s="45" t="s">
        <v>73</v>
      </c>
      <c r="E26" s="44">
        <v>11</v>
      </c>
      <c r="F26" s="47">
        <f t="shared" si="1"/>
        <v>9570</v>
      </c>
      <c r="G26" s="64"/>
    </row>
    <row r="27" spans="1:13" ht="33" x14ac:dyDescent="0.2">
      <c r="A27" s="10" t="s">
        <v>106</v>
      </c>
      <c r="B27" s="12" t="s">
        <v>24</v>
      </c>
      <c r="C27" s="36">
        <v>870</v>
      </c>
      <c r="D27" s="45" t="s">
        <v>73</v>
      </c>
      <c r="E27" s="44">
        <v>11</v>
      </c>
      <c r="F27" s="47">
        <f t="shared" si="1"/>
        <v>9570</v>
      </c>
      <c r="G27" s="64"/>
    </row>
    <row r="28" spans="1:13" ht="49.5" x14ac:dyDescent="0.2">
      <c r="A28" s="10" t="s">
        <v>106</v>
      </c>
      <c r="B28" s="12" t="s">
        <v>25</v>
      </c>
      <c r="C28" s="36">
        <v>870</v>
      </c>
      <c r="D28" s="45" t="s">
        <v>73</v>
      </c>
      <c r="E28" s="44">
        <v>7</v>
      </c>
      <c r="F28" s="47">
        <f t="shared" si="1"/>
        <v>6090</v>
      </c>
      <c r="G28" s="64"/>
    </row>
    <row r="29" spans="1:13" ht="49.5" x14ac:dyDescent="0.2">
      <c r="A29" s="10" t="s">
        <v>106</v>
      </c>
      <c r="B29" s="12" t="s">
        <v>26</v>
      </c>
      <c r="C29" s="36">
        <v>870</v>
      </c>
      <c r="D29" s="45" t="s">
        <v>73</v>
      </c>
      <c r="E29" s="44">
        <v>6</v>
      </c>
      <c r="F29" s="47">
        <f t="shared" si="1"/>
        <v>5220</v>
      </c>
      <c r="G29" s="64"/>
    </row>
    <row r="30" spans="1:13" ht="49.5" x14ac:dyDescent="0.2">
      <c r="A30" s="10" t="s">
        <v>106</v>
      </c>
      <c r="B30" s="12" t="s">
        <v>27</v>
      </c>
      <c r="C30" s="36">
        <v>870</v>
      </c>
      <c r="D30" s="45" t="s">
        <v>73</v>
      </c>
      <c r="E30" s="44">
        <v>7</v>
      </c>
      <c r="F30" s="47">
        <f t="shared" si="1"/>
        <v>6090</v>
      </c>
      <c r="G30" s="64"/>
    </row>
    <row r="31" spans="1:13" ht="49.5" x14ac:dyDescent="0.2">
      <c r="A31" s="10" t="s">
        <v>106</v>
      </c>
      <c r="B31" s="12" t="s">
        <v>28</v>
      </c>
      <c r="C31" s="36">
        <v>870</v>
      </c>
      <c r="D31" s="45" t="s">
        <v>73</v>
      </c>
      <c r="E31" s="44">
        <v>12</v>
      </c>
      <c r="F31" s="47">
        <f t="shared" si="1"/>
        <v>10440</v>
      </c>
      <c r="G31" s="64" t="s">
        <v>59</v>
      </c>
    </row>
    <row r="32" spans="1:13" ht="66" x14ac:dyDescent="0.2">
      <c r="A32" s="10" t="s">
        <v>106</v>
      </c>
      <c r="B32" s="12" t="s">
        <v>29</v>
      </c>
      <c r="C32" s="36">
        <v>870</v>
      </c>
      <c r="D32" s="45" t="s">
        <v>73</v>
      </c>
      <c r="E32" s="44">
        <v>9</v>
      </c>
      <c r="F32" s="47">
        <f t="shared" si="1"/>
        <v>7830</v>
      </c>
      <c r="G32" s="64"/>
    </row>
    <row r="33" spans="1:7" ht="66" x14ac:dyDescent="0.2">
      <c r="A33" s="10" t="s">
        <v>106</v>
      </c>
      <c r="B33" s="12" t="s">
        <v>30</v>
      </c>
      <c r="C33" s="36">
        <v>870</v>
      </c>
      <c r="D33" s="45" t="s">
        <v>73</v>
      </c>
      <c r="E33" s="44">
        <v>9</v>
      </c>
      <c r="F33" s="47">
        <f t="shared" si="1"/>
        <v>7830</v>
      </c>
      <c r="G33" s="64" t="s">
        <v>60</v>
      </c>
    </row>
    <row r="34" spans="1:7" ht="33" x14ac:dyDescent="0.2">
      <c r="A34" s="10" t="s">
        <v>106</v>
      </c>
      <c r="B34" s="12" t="s">
        <v>31</v>
      </c>
      <c r="C34" s="36">
        <v>870</v>
      </c>
      <c r="D34" s="45" t="s">
        <v>73</v>
      </c>
      <c r="E34" s="44">
        <v>10</v>
      </c>
      <c r="F34" s="47">
        <f t="shared" si="1"/>
        <v>8700</v>
      </c>
      <c r="G34" s="64"/>
    </row>
    <row r="35" spans="1:7" ht="49.5" x14ac:dyDescent="0.2">
      <c r="A35" s="10" t="s">
        <v>106</v>
      </c>
      <c r="B35" s="12" t="s">
        <v>32</v>
      </c>
      <c r="C35" s="36">
        <v>870</v>
      </c>
      <c r="D35" s="45" t="s">
        <v>73</v>
      </c>
      <c r="E35" s="44">
        <v>10</v>
      </c>
      <c r="F35" s="47">
        <f t="shared" si="1"/>
        <v>8700</v>
      </c>
      <c r="G35" s="64"/>
    </row>
    <row r="36" spans="1:7" ht="33" x14ac:dyDescent="0.2">
      <c r="A36" s="10" t="s">
        <v>106</v>
      </c>
      <c r="B36" s="12" t="s">
        <v>33</v>
      </c>
      <c r="C36" s="36">
        <v>870</v>
      </c>
      <c r="D36" s="45" t="s">
        <v>73</v>
      </c>
      <c r="E36" s="44">
        <v>12</v>
      </c>
      <c r="F36" s="47">
        <f t="shared" si="1"/>
        <v>10440</v>
      </c>
      <c r="G36" s="64" t="s">
        <v>61</v>
      </c>
    </row>
    <row r="37" spans="1:7" ht="49.5" x14ac:dyDescent="0.2">
      <c r="A37" s="10" t="s">
        <v>106</v>
      </c>
      <c r="B37" s="12" t="s">
        <v>34</v>
      </c>
      <c r="C37" s="36">
        <v>870</v>
      </c>
      <c r="D37" s="45" t="s">
        <v>73</v>
      </c>
      <c r="E37" s="44">
        <v>12</v>
      </c>
      <c r="F37" s="47">
        <f t="shared" si="1"/>
        <v>10440</v>
      </c>
      <c r="G37" s="64"/>
    </row>
    <row r="38" spans="1:7" ht="49.5" x14ac:dyDescent="0.2">
      <c r="A38" s="10" t="s">
        <v>106</v>
      </c>
      <c r="B38" s="12" t="s">
        <v>35</v>
      </c>
      <c r="C38" s="36">
        <v>870</v>
      </c>
      <c r="D38" s="45" t="s">
        <v>73</v>
      </c>
      <c r="E38" s="44">
        <v>12</v>
      </c>
      <c r="F38" s="47">
        <f t="shared" si="1"/>
        <v>10440</v>
      </c>
      <c r="G38" s="64" t="s">
        <v>62</v>
      </c>
    </row>
    <row r="39" spans="1:7" ht="33" x14ac:dyDescent="0.2">
      <c r="A39" s="10" t="s">
        <v>106</v>
      </c>
      <c r="B39" s="12" t="s">
        <v>36</v>
      </c>
      <c r="C39" s="36">
        <v>870</v>
      </c>
      <c r="D39" s="45" t="s">
        <v>73</v>
      </c>
      <c r="E39" s="44">
        <v>8</v>
      </c>
      <c r="F39" s="47">
        <f t="shared" si="1"/>
        <v>6960</v>
      </c>
      <c r="G39" s="64"/>
    </row>
    <row r="40" spans="1:7" ht="33" x14ac:dyDescent="0.2">
      <c r="A40" s="10" t="s">
        <v>106</v>
      </c>
      <c r="B40" s="12" t="s">
        <v>37</v>
      </c>
      <c r="C40" s="36">
        <v>870</v>
      </c>
      <c r="D40" s="45" t="s">
        <v>73</v>
      </c>
      <c r="E40" s="44">
        <v>7</v>
      </c>
      <c r="F40" s="47">
        <f t="shared" si="1"/>
        <v>6090</v>
      </c>
      <c r="G40" s="64"/>
    </row>
    <row r="41" spans="1:7" ht="16.5" x14ac:dyDescent="0.2">
      <c r="A41" s="10" t="s">
        <v>106</v>
      </c>
      <c r="B41" s="13" t="s">
        <v>38</v>
      </c>
      <c r="C41" s="36">
        <v>1200</v>
      </c>
      <c r="D41" s="45" t="s">
        <v>73</v>
      </c>
      <c r="E41" s="44">
        <v>14</v>
      </c>
      <c r="F41" s="47">
        <f t="shared" si="1"/>
        <v>16800</v>
      </c>
      <c r="G41" s="64" t="s">
        <v>63</v>
      </c>
    </row>
    <row r="42" spans="1:7" ht="16.5" x14ac:dyDescent="0.2">
      <c r="A42" s="10" t="s">
        <v>106</v>
      </c>
      <c r="B42" s="13" t="s">
        <v>39</v>
      </c>
      <c r="C42" s="36">
        <v>1200</v>
      </c>
      <c r="D42" s="45" t="s">
        <v>73</v>
      </c>
      <c r="E42" s="44">
        <v>14</v>
      </c>
      <c r="F42" s="47">
        <f t="shared" si="1"/>
        <v>16800</v>
      </c>
      <c r="G42" s="64"/>
    </row>
    <row r="43" spans="1:7" ht="16.5" x14ac:dyDescent="0.2">
      <c r="A43" s="10" t="s">
        <v>106</v>
      </c>
      <c r="B43" s="13" t="s">
        <v>40</v>
      </c>
      <c r="C43" s="36">
        <v>1200</v>
      </c>
      <c r="D43" s="45" t="s">
        <v>73</v>
      </c>
      <c r="E43" s="44">
        <v>14</v>
      </c>
      <c r="F43" s="47">
        <f t="shared" si="1"/>
        <v>16800</v>
      </c>
      <c r="G43" s="64"/>
    </row>
    <row r="44" spans="1:7" ht="33" x14ac:dyDescent="0.2">
      <c r="A44" s="10" t="s">
        <v>106</v>
      </c>
      <c r="B44" s="13" t="s">
        <v>41</v>
      </c>
      <c r="C44" s="36">
        <v>870</v>
      </c>
      <c r="D44" s="45" t="s">
        <v>73</v>
      </c>
      <c r="E44" s="44">
        <v>12</v>
      </c>
      <c r="F44" s="47">
        <f t="shared" si="1"/>
        <v>10440</v>
      </c>
      <c r="G44" s="63" t="s">
        <v>64</v>
      </c>
    </row>
    <row r="45" spans="1:7" ht="33" x14ac:dyDescent="0.2">
      <c r="A45" s="10" t="s">
        <v>106</v>
      </c>
      <c r="B45" s="13" t="s">
        <v>42</v>
      </c>
      <c r="C45" s="36">
        <v>5000</v>
      </c>
      <c r="D45" s="45" t="s">
        <v>73</v>
      </c>
      <c r="E45" s="44">
        <v>1</v>
      </c>
      <c r="F45" s="47">
        <f t="shared" si="1"/>
        <v>5000</v>
      </c>
      <c r="G45" s="65" t="s">
        <v>65</v>
      </c>
    </row>
    <row r="46" spans="1:7" ht="33" x14ac:dyDescent="0.2">
      <c r="A46" s="10" t="s">
        <v>106</v>
      </c>
      <c r="B46" s="13" t="s">
        <v>43</v>
      </c>
      <c r="C46" s="36">
        <v>870</v>
      </c>
      <c r="D46" s="45" t="s">
        <v>73</v>
      </c>
      <c r="E46" s="44">
        <v>14</v>
      </c>
      <c r="F46" s="47">
        <f t="shared" si="1"/>
        <v>12180</v>
      </c>
      <c r="G46" s="65"/>
    </row>
    <row r="47" spans="1:7" ht="16.5" x14ac:dyDescent="0.2">
      <c r="A47" s="10" t="s">
        <v>106</v>
      </c>
      <c r="B47" s="13" t="s">
        <v>44</v>
      </c>
      <c r="C47" s="36">
        <v>870</v>
      </c>
      <c r="D47" s="45" t="s">
        <v>73</v>
      </c>
      <c r="E47" s="44">
        <v>9</v>
      </c>
      <c r="F47" s="47">
        <f t="shared" si="1"/>
        <v>7830</v>
      </c>
      <c r="G47" s="65"/>
    </row>
    <row r="48" spans="1:7" ht="16.5" x14ac:dyDescent="0.2">
      <c r="A48" s="10" t="s">
        <v>106</v>
      </c>
      <c r="B48" s="14" t="s">
        <v>45</v>
      </c>
      <c r="C48" s="36">
        <v>870</v>
      </c>
      <c r="D48" s="45" t="s">
        <v>73</v>
      </c>
      <c r="E48" s="44">
        <v>10</v>
      </c>
      <c r="F48" s="47">
        <f t="shared" si="1"/>
        <v>8700</v>
      </c>
      <c r="G48" s="65"/>
    </row>
    <row r="49" spans="1:10" ht="16.5" x14ac:dyDescent="0.2">
      <c r="A49" s="10" t="s">
        <v>106</v>
      </c>
      <c r="B49" s="13" t="s">
        <v>46</v>
      </c>
      <c r="C49" s="36">
        <v>870</v>
      </c>
      <c r="D49" s="45" t="s">
        <v>73</v>
      </c>
      <c r="E49" s="44">
        <v>6</v>
      </c>
      <c r="F49" s="47">
        <f t="shared" si="1"/>
        <v>5220</v>
      </c>
      <c r="G49" s="65"/>
    </row>
    <row r="50" spans="1:10" ht="33" x14ac:dyDescent="0.2">
      <c r="A50" s="10" t="s">
        <v>106</v>
      </c>
      <c r="B50" s="13" t="s">
        <v>47</v>
      </c>
      <c r="C50" s="36">
        <v>1200</v>
      </c>
      <c r="D50" s="45" t="s">
        <v>73</v>
      </c>
      <c r="E50" s="44">
        <v>14</v>
      </c>
      <c r="F50" s="47">
        <f t="shared" si="1"/>
        <v>16800</v>
      </c>
      <c r="G50" s="64" t="s">
        <v>66</v>
      </c>
    </row>
    <row r="51" spans="1:10" ht="16.5" x14ac:dyDescent="0.2">
      <c r="A51" s="10" t="s">
        <v>106</v>
      </c>
      <c r="B51" s="13" t="s">
        <v>48</v>
      </c>
      <c r="C51" s="36">
        <v>1200</v>
      </c>
      <c r="D51" s="45" t="s">
        <v>73</v>
      </c>
      <c r="E51" s="44">
        <v>16</v>
      </c>
      <c r="F51" s="47">
        <f t="shared" si="1"/>
        <v>19200</v>
      </c>
      <c r="G51" s="64"/>
    </row>
    <row r="52" spans="1:10" ht="16.5" x14ac:dyDescent="0.2">
      <c r="A52" s="10" t="s">
        <v>106</v>
      </c>
      <c r="B52" s="13" t="s">
        <v>49</v>
      </c>
      <c r="C52" s="36">
        <v>1200</v>
      </c>
      <c r="D52" s="45" t="s">
        <v>73</v>
      </c>
      <c r="E52" s="44">
        <v>16</v>
      </c>
      <c r="F52" s="47">
        <f t="shared" si="1"/>
        <v>19200</v>
      </c>
      <c r="G52" s="64"/>
    </row>
    <row r="53" spans="1:10" ht="16.5" x14ac:dyDescent="0.2">
      <c r="A53" s="10" t="s">
        <v>106</v>
      </c>
      <c r="B53" s="12" t="s">
        <v>111</v>
      </c>
      <c r="C53" s="36">
        <v>5750</v>
      </c>
      <c r="D53" s="43" t="s">
        <v>125</v>
      </c>
      <c r="E53" s="44">
        <v>1</v>
      </c>
      <c r="F53" s="47">
        <f t="shared" si="1"/>
        <v>5750</v>
      </c>
      <c r="G53" s="64" t="s">
        <v>67</v>
      </c>
    </row>
    <row r="54" spans="1:10" ht="33" x14ac:dyDescent="0.2">
      <c r="A54" s="10" t="s">
        <v>106</v>
      </c>
      <c r="B54" s="12" t="s">
        <v>50</v>
      </c>
      <c r="C54" s="36">
        <v>6250</v>
      </c>
      <c r="D54" s="43" t="s">
        <v>125</v>
      </c>
      <c r="E54" s="44">
        <v>1</v>
      </c>
      <c r="F54" s="47">
        <f t="shared" si="1"/>
        <v>6250</v>
      </c>
      <c r="G54" s="64"/>
    </row>
    <row r="55" spans="1:10" ht="16.5" x14ac:dyDescent="0.2">
      <c r="A55" s="10" t="s">
        <v>106</v>
      </c>
      <c r="B55" s="12" t="s">
        <v>51</v>
      </c>
      <c r="C55" s="36">
        <v>6250</v>
      </c>
      <c r="D55" s="43" t="s">
        <v>125</v>
      </c>
      <c r="E55" s="44">
        <v>1</v>
      </c>
      <c r="F55" s="47">
        <f t="shared" si="1"/>
        <v>6250</v>
      </c>
      <c r="G55" s="64"/>
    </row>
    <row r="56" spans="1:10" ht="49.5" x14ac:dyDescent="0.2">
      <c r="A56" s="10" t="s">
        <v>106</v>
      </c>
      <c r="B56" s="12" t="s">
        <v>110</v>
      </c>
      <c r="C56" s="36">
        <v>31875</v>
      </c>
      <c r="D56" s="43" t="s">
        <v>125</v>
      </c>
      <c r="E56" s="44">
        <v>1</v>
      </c>
      <c r="F56" s="47">
        <f t="shared" si="1"/>
        <v>31875</v>
      </c>
      <c r="G56" s="64"/>
    </row>
    <row r="57" spans="1:10" ht="49.5" x14ac:dyDescent="0.2">
      <c r="A57" s="10" t="s">
        <v>106</v>
      </c>
      <c r="B57" s="12" t="s">
        <v>52</v>
      </c>
      <c r="C57" s="36">
        <v>5250</v>
      </c>
      <c r="D57" s="43" t="s">
        <v>125</v>
      </c>
      <c r="E57" s="44">
        <v>1</v>
      </c>
      <c r="F57" s="47">
        <f t="shared" si="1"/>
        <v>5250</v>
      </c>
      <c r="G57" s="64"/>
    </row>
    <row r="58" spans="1:10" ht="13.5" customHeight="1" x14ac:dyDescent="0.2">
      <c r="A58" s="10" t="s">
        <v>117</v>
      </c>
      <c r="B58" s="29" t="s">
        <v>114</v>
      </c>
      <c r="C58" s="37">
        <v>4000</v>
      </c>
      <c r="D58" s="43" t="s">
        <v>72</v>
      </c>
      <c r="E58" s="44">
        <v>5</v>
      </c>
      <c r="F58" s="47">
        <f t="shared" si="1"/>
        <v>20000</v>
      </c>
      <c r="G58" s="66" t="s">
        <v>68</v>
      </c>
    </row>
    <row r="59" spans="1:10" ht="13.5" customHeight="1" x14ac:dyDescent="0.2">
      <c r="A59" s="10" t="s">
        <v>117</v>
      </c>
      <c r="B59" s="29" t="s">
        <v>115</v>
      </c>
      <c r="C59" s="36">
        <v>2000</v>
      </c>
      <c r="D59" s="43" t="s">
        <v>72</v>
      </c>
      <c r="E59" s="44">
        <v>5</v>
      </c>
      <c r="F59" s="47">
        <f t="shared" si="1"/>
        <v>10000</v>
      </c>
      <c r="G59" s="66" t="s">
        <v>69</v>
      </c>
    </row>
    <row r="60" spans="1:10" ht="16.5" x14ac:dyDescent="0.2">
      <c r="A60" s="10" t="s">
        <v>117</v>
      </c>
      <c r="B60" s="29" t="s">
        <v>116</v>
      </c>
      <c r="C60" s="36">
        <v>1000</v>
      </c>
      <c r="D60" s="43" t="s">
        <v>72</v>
      </c>
      <c r="E60" s="44">
        <v>5</v>
      </c>
      <c r="F60" s="47">
        <f t="shared" si="1"/>
        <v>5000</v>
      </c>
      <c r="G60" s="66" t="s">
        <v>70</v>
      </c>
    </row>
    <row r="61" spans="1:10" ht="16.5" customHeight="1" x14ac:dyDescent="0.2">
      <c r="A61" s="55" t="s">
        <v>83</v>
      </c>
      <c r="B61" s="55"/>
      <c r="C61" s="55"/>
      <c r="D61" s="55"/>
      <c r="E61" s="55"/>
      <c r="F61" s="55"/>
      <c r="G61" s="55"/>
      <c r="J61" s="72">
        <f>SUM(F62:F66)</f>
        <v>221100</v>
      </c>
    </row>
    <row r="62" spans="1:10" ht="66" x14ac:dyDescent="0.35">
      <c r="A62" s="10" t="s">
        <v>106</v>
      </c>
      <c r="B62" s="15" t="s">
        <v>84</v>
      </c>
      <c r="C62" s="38">
        <v>1200</v>
      </c>
      <c r="D62" s="45" t="s">
        <v>73</v>
      </c>
      <c r="E62" s="17">
        <v>68</v>
      </c>
      <c r="F62" s="47">
        <f t="shared" si="1"/>
        <v>81600</v>
      </c>
      <c r="G62" s="67" t="s">
        <v>91</v>
      </c>
    </row>
    <row r="63" spans="1:10" ht="49.5" x14ac:dyDescent="0.35">
      <c r="A63" s="10" t="s">
        <v>106</v>
      </c>
      <c r="B63" s="15" t="s">
        <v>85</v>
      </c>
      <c r="C63" s="39">
        <v>60000</v>
      </c>
      <c r="D63" s="19" t="s">
        <v>89</v>
      </c>
      <c r="E63" s="18">
        <v>1</v>
      </c>
      <c r="F63" s="47">
        <f t="shared" si="1"/>
        <v>60000</v>
      </c>
      <c r="G63" s="68" t="s">
        <v>92</v>
      </c>
    </row>
    <row r="64" spans="1:10" ht="16.5" x14ac:dyDescent="0.35">
      <c r="A64" s="10" t="s">
        <v>106</v>
      </c>
      <c r="B64" s="16" t="s">
        <v>86</v>
      </c>
      <c r="C64" s="39">
        <v>37500</v>
      </c>
      <c r="D64" s="19" t="s">
        <v>90</v>
      </c>
      <c r="E64" s="18">
        <v>1</v>
      </c>
      <c r="F64" s="47">
        <f t="shared" si="1"/>
        <v>37500</v>
      </c>
      <c r="G64" s="69" t="s">
        <v>93</v>
      </c>
    </row>
    <row r="65" spans="1:12" ht="33" x14ac:dyDescent="0.35">
      <c r="A65" s="10" t="s">
        <v>106</v>
      </c>
      <c r="B65" s="32" t="s">
        <v>87</v>
      </c>
      <c r="C65" s="39">
        <v>1200</v>
      </c>
      <c r="D65" s="45" t="s">
        <v>73</v>
      </c>
      <c r="E65" s="18">
        <v>5</v>
      </c>
      <c r="F65" s="47">
        <f t="shared" si="1"/>
        <v>6000</v>
      </c>
      <c r="G65" s="68" t="s">
        <v>94</v>
      </c>
    </row>
    <row r="66" spans="1:12" ht="16.5" x14ac:dyDescent="0.35">
      <c r="A66" s="10" t="s">
        <v>105</v>
      </c>
      <c r="B66" s="32" t="s">
        <v>88</v>
      </c>
      <c r="C66" s="39">
        <v>10</v>
      </c>
      <c r="D66" s="20" t="s">
        <v>119</v>
      </c>
      <c r="E66" s="18">
        <v>3600</v>
      </c>
      <c r="F66" s="47">
        <f t="shared" si="1"/>
        <v>36000</v>
      </c>
      <c r="G66" s="68" t="s">
        <v>95</v>
      </c>
    </row>
    <row r="67" spans="1:12" ht="16.5" customHeight="1" x14ac:dyDescent="0.2">
      <c r="A67" s="55" t="s">
        <v>83</v>
      </c>
      <c r="B67" s="55"/>
      <c r="C67" s="55"/>
      <c r="D67" s="55"/>
      <c r="E67" s="55"/>
      <c r="F67" s="55"/>
      <c r="G67" s="55"/>
      <c r="I67" s="23" t="s">
        <v>140</v>
      </c>
      <c r="J67" s="72">
        <f>SUM(F68:F69)</f>
        <v>3052800</v>
      </c>
      <c r="K67" s="76">
        <f>K68+K69</f>
        <v>2988000</v>
      </c>
      <c r="L67" s="76">
        <f>J67-K67</f>
        <v>64800</v>
      </c>
    </row>
    <row r="68" spans="1:12" ht="33" x14ac:dyDescent="0.35">
      <c r="A68" s="24" t="s">
        <v>107</v>
      </c>
      <c r="B68" s="15" t="s">
        <v>96</v>
      </c>
      <c r="C68" s="39">
        <v>800</v>
      </c>
      <c r="D68" s="52" t="s">
        <v>120</v>
      </c>
      <c r="E68" s="18">
        <v>3600</v>
      </c>
      <c r="F68" s="47">
        <f t="shared" si="1"/>
        <v>2880000</v>
      </c>
      <c r="G68" s="68" t="s">
        <v>126</v>
      </c>
      <c r="K68" s="72">
        <f>F68</f>
        <v>2880000</v>
      </c>
    </row>
    <row r="69" spans="1:12" ht="33" x14ac:dyDescent="0.35">
      <c r="A69" s="24" t="s">
        <v>107</v>
      </c>
      <c r="B69" s="15" t="s">
        <v>97</v>
      </c>
      <c r="C69" s="39">
        <v>48</v>
      </c>
      <c r="D69" s="52" t="s">
        <v>120</v>
      </c>
      <c r="E69" s="18">
        <v>3600</v>
      </c>
      <c r="F69" s="47">
        <f t="shared" si="1"/>
        <v>172800</v>
      </c>
      <c r="G69" s="68" t="s">
        <v>98</v>
      </c>
      <c r="K69" s="23">
        <f>E69*30</f>
        <v>108000</v>
      </c>
    </row>
    <row r="70" spans="1:12" ht="16.5" customHeight="1" x14ac:dyDescent="0.2">
      <c r="A70" s="55" t="s">
        <v>99</v>
      </c>
      <c r="B70" s="55"/>
      <c r="C70" s="55"/>
      <c r="D70" s="55"/>
      <c r="E70" s="55"/>
      <c r="F70" s="55"/>
      <c r="G70" s="55"/>
    </row>
    <row r="71" spans="1:12" ht="16.5" customHeight="1" x14ac:dyDescent="0.2">
      <c r="A71" s="7" t="s">
        <v>2</v>
      </c>
      <c r="B71" s="33"/>
      <c r="C71" s="40"/>
      <c r="D71" s="8"/>
      <c r="E71" s="9"/>
      <c r="F71" s="48">
        <f>SUM(F4:F70)</f>
        <v>3915955</v>
      </c>
      <c r="G71" s="70"/>
    </row>
    <row r="72" spans="1:12" ht="13.5" customHeight="1" x14ac:dyDescent="0.2">
      <c r="A72" s="24" t="s">
        <v>100</v>
      </c>
      <c r="B72" s="28" t="s">
        <v>128</v>
      </c>
      <c r="C72" s="41"/>
      <c r="D72" s="23"/>
      <c r="E72" s="23"/>
      <c r="F72" s="49">
        <f>F71*0.067687</f>
        <v>265059.24608499999</v>
      </c>
      <c r="G72" s="71"/>
      <c r="J72" s="72">
        <f>F72</f>
        <v>265059.24608499999</v>
      </c>
    </row>
    <row r="73" spans="1:12" ht="13.5" customHeight="1" x14ac:dyDescent="0.2">
      <c r="A73" s="24" t="s">
        <v>101</v>
      </c>
      <c r="B73" s="28"/>
      <c r="C73" s="41"/>
      <c r="D73" s="23"/>
      <c r="E73" s="23"/>
      <c r="F73" s="49">
        <f>F71+F72</f>
        <v>4181014.2460850002</v>
      </c>
      <c r="G73" s="71"/>
    </row>
    <row r="74" spans="1:12" ht="48.6" customHeight="1" x14ac:dyDescent="0.2">
      <c r="A74" s="56" t="s">
        <v>127</v>
      </c>
      <c r="B74" s="56"/>
    </row>
  </sheetData>
  <mergeCells count="18">
    <mergeCell ref="G50:G52"/>
    <mergeCell ref="G53:G57"/>
    <mergeCell ref="A74:B74"/>
    <mergeCell ref="G38:G40"/>
    <mergeCell ref="A1:G1"/>
    <mergeCell ref="A8:G8"/>
    <mergeCell ref="G33:G35"/>
    <mergeCell ref="G36:G37"/>
    <mergeCell ref="A61:G61"/>
    <mergeCell ref="A67:G67"/>
    <mergeCell ref="A70:G70"/>
    <mergeCell ref="G41:G43"/>
    <mergeCell ref="G45:G49"/>
    <mergeCell ref="H9:H16"/>
    <mergeCell ref="G13:G16"/>
    <mergeCell ref="A3:G3"/>
    <mergeCell ref="G17:G30"/>
    <mergeCell ref="G31:G32"/>
  </mergeCells>
  <phoneticPr fontId="1" type="noConversion"/>
  <pageMargins left="0.7" right="0.7" top="0.75" bottom="0.75" header="0.3" footer="0.3"/>
  <pageSetup paperSize="9" scale="4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6"/>
  <sheetViews>
    <sheetView topLeftCell="A46" zoomScale="70" zoomScaleNormal="70" zoomScaleSheetLayoutView="85" workbookViewId="0">
      <selection activeCell="F68" sqref="F68"/>
    </sheetView>
  </sheetViews>
  <sheetFormatPr defaultColWidth="9" defaultRowHeight="14.25" x14ac:dyDescent="0.2"/>
  <cols>
    <col min="1" max="1" width="13.375" style="2" bestFit="1" customWidth="1"/>
    <col min="2" max="2" width="42.25" style="21" bestFit="1" customWidth="1"/>
    <col min="3" max="3" width="10.875" style="42" bestFit="1" customWidth="1"/>
    <col min="4" max="4" width="6.625" style="1" bestFit="1" customWidth="1"/>
    <col min="5" max="5" width="5.5" style="1" bestFit="1" customWidth="1"/>
    <col min="6" max="6" width="11.75" style="50" bestFit="1" customWidth="1"/>
    <col min="7" max="7" width="64.5" style="35" customWidth="1"/>
    <col min="8" max="9" width="9" style="1"/>
    <col min="10" max="10" width="29.125" style="1" customWidth="1"/>
    <col min="11" max="11" width="10" style="1" bestFit="1" customWidth="1"/>
    <col min="12" max="12" width="15.875" style="1" customWidth="1"/>
    <col min="13" max="16384" width="9" style="1"/>
  </cols>
  <sheetData>
    <row r="1" spans="1:10" ht="39" customHeight="1" x14ac:dyDescent="0.2">
      <c r="A1" s="57" t="s">
        <v>112</v>
      </c>
      <c r="B1" s="57"/>
      <c r="C1" s="57"/>
      <c r="D1" s="57"/>
      <c r="E1" s="57"/>
      <c r="F1" s="57"/>
      <c r="G1" s="57"/>
    </row>
    <row r="2" spans="1:10" ht="39" customHeight="1" x14ac:dyDescent="0.2">
      <c r="A2" s="3" t="s">
        <v>0</v>
      </c>
      <c r="B2" s="3" t="s">
        <v>1</v>
      </c>
      <c r="C2" s="6" t="s">
        <v>4</v>
      </c>
      <c r="D2" s="3" t="s">
        <v>5</v>
      </c>
      <c r="E2" s="3" t="s">
        <v>6</v>
      </c>
      <c r="F2" s="46" t="s">
        <v>2</v>
      </c>
      <c r="G2" s="4" t="s">
        <v>3</v>
      </c>
    </row>
    <row r="3" spans="1:10" ht="16.5" customHeight="1" x14ac:dyDescent="0.2">
      <c r="A3" s="55" t="s">
        <v>75</v>
      </c>
      <c r="B3" s="55"/>
      <c r="C3" s="55"/>
      <c r="D3" s="55"/>
      <c r="E3" s="55"/>
      <c r="F3" s="55"/>
      <c r="G3" s="55"/>
    </row>
    <row r="4" spans="1:10" s="5" customFormat="1" ht="16.5" customHeight="1" x14ac:dyDescent="0.2">
      <c r="A4" s="10" t="s">
        <v>104</v>
      </c>
      <c r="B4" s="12" t="s">
        <v>76</v>
      </c>
      <c r="C4" s="36">
        <v>3000</v>
      </c>
      <c r="D4" s="43" t="s">
        <v>103</v>
      </c>
      <c r="E4" s="44">
        <v>1</v>
      </c>
      <c r="F4" s="47">
        <f t="shared" ref="F4:F7" si="0">C4*E4</f>
        <v>3000</v>
      </c>
      <c r="G4" s="22" t="s">
        <v>77</v>
      </c>
      <c r="H4" s="1"/>
      <c r="I4" s="5" t="s">
        <v>135</v>
      </c>
      <c r="J4" s="59">
        <f>SUM(F4:F7)</f>
        <v>24880</v>
      </c>
    </row>
    <row r="5" spans="1:10" s="5" customFormat="1" ht="16.5" customHeight="1" x14ac:dyDescent="0.2">
      <c r="A5" s="10" t="s">
        <v>104</v>
      </c>
      <c r="B5" s="12" t="s">
        <v>78</v>
      </c>
      <c r="C5" s="36">
        <v>1000</v>
      </c>
      <c r="D5" s="43" t="s">
        <v>109</v>
      </c>
      <c r="E5" s="44">
        <v>1</v>
      </c>
      <c r="F5" s="47">
        <f t="shared" si="0"/>
        <v>1000</v>
      </c>
      <c r="G5" s="22"/>
      <c r="H5" s="1"/>
    </row>
    <row r="6" spans="1:10" s="5" customFormat="1" ht="49.5" x14ac:dyDescent="0.2">
      <c r="A6" s="10" t="s">
        <v>104</v>
      </c>
      <c r="B6" s="12" t="s">
        <v>80</v>
      </c>
      <c r="C6" s="36">
        <v>200</v>
      </c>
      <c r="D6" s="43" t="s">
        <v>108</v>
      </c>
      <c r="E6" s="44">
        <v>24</v>
      </c>
      <c r="F6" s="47">
        <f t="shared" si="0"/>
        <v>4800</v>
      </c>
      <c r="G6" s="22" t="s">
        <v>81</v>
      </c>
      <c r="H6" s="1"/>
    </row>
    <row r="7" spans="1:10" s="5" customFormat="1" ht="66" x14ac:dyDescent="0.2">
      <c r="A7" s="10" t="s">
        <v>104</v>
      </c>
      <c r="B7" s="12" t="s">
        <v>82</v>
      </c>
      <c r="C7" s="36">
        <v>134</v>
      </c>
      <c r="D7" s="43" t="s">
        <v>79</v>
      </c>
      <c r="E7" s="44">
        <v>120</v>
      </c>
      <c r="F7" s="47">
        <f t="shared" si="0"/>
        <v>16080</v>
      </c>
      <c r="G7" s="22" t="s">
        <v>113</v>
      </c>
      <c r="H7" s="1"/>
    </row>
    <row r="8" spans="1:10" ht="16.5" customHeight="1" x14ac:dyDescent="0.2">
      <c r="A8" s="55" t="s">
        <v>74</v>
      </c>
      <c r="B8" s="55"/>
      <c r="C8" s="55"/>
      <c r="D8" s="55"/>
      <c r="E8" s="55"/>
      <c r="F8" s="55"/>
      <c r="G8" s="55"/>
      <c r="I8" s="1" t="s">
        <v>129</v>
      </c>
      <c r="J8" s="60">
        <f>SUM(F9:F60)</f>
        <v>475955</v>
      </c>
    </row>
    <row r="9" spans="1:10" s="5" customFormat="1" ht="16.5" customHeight="1" x14ac:dyDescent="0.2">
      <c r="A9" s="10" t="s">
        <v>105</v>
      </c>
      <c r="B9" s="12" t="s">
        <v>7</v>
      </c>
      <c r="C9" s="36">
        <v>6900</v>
      </c>
      <c r="D9" s="43" t="s">
        <v>124</v>
      </c>
      <c r="E9" s="44">
        <v>1</v>
      </c>
      <c r="F9" s="47">
        <f t="shared" ref="F9:F69" si="1">C9*E9</f>
        <v>6900</v>
      </c>
      <c r="G9" s="22" t="s">
        <v>53</v>
      </c>
      <c r="H9" s="53"/>
    </row>
    <row r="10" spans="1:10" s="5" customFormat="1" ht="16.5" customHeight="1" x14ac:dyDescent="0.2">
      <c r="A10" s="10" t="s">
        <v>105</v>
      </c>
      <c r="B10" s="12" t="s">
        <v>7</v>
      </c>
      <c r="C10" s="36">
        <v>3450</v>
      </c>
      <c r="D10" s="43" t="s">
        <v>124</v>
      </c>
      <c r="E10" s="44">
        <v>1</v>
      </c>
      <c r="F10" s="47">
        <f t="shared" si="1"/>
        <v>3450</v>
      </c>
      <c r="G10" s="22" t="s">
        <v>54</v>
      </c>
      <c r="H10" s="53"/>
    </row>
    <row r="11" spans="1:10" s="5" customFormat="1" ht="16.5" customHeight="1" x14ac:dyDescent="0.2">
      <c r="A11" s="10" t="s">
        <v>105</v>
      </c>
      <c r="B11" s="12" t="s">
        <v>8</v>
      </c>
      <c r="C11" s="36">
        <v>1.05</v>
      </c>
      <c r="D11" s="43" t="s">
        <v>71</v>
      </c>
      <c r="E11" s="44">
        <v>6600</v>
      </c>
      <c r="F11" s="47">
        <f t="shared" si="1"/>
        <v>6930</v>
      </c>
      <c r="G11" s="22" t="s">
        <v>55</v>
      </c>
      <c r="H11" s="53"/>
      <c r="J11" s="10"/>
    </row>
    <row r="12" spans="1:10" s="5" customFormat="1" ht="16.5" customHeight="1" x14ac:dyDescent="0.2">
      <c r="A12" s="10" t="s">
        <v>105</v>
      </c>
      <c r="B12" s="12" t="s">
        <v>9</v>
      </c>
      <c r="C12" s="36">
        <v>2500</v>
      </c>
      <c r="D12" s="43" t="s">
        <v>124</v>
      </c>
      <c r="E12" s="44">
        <v>1</v>
      </c>
      <c r="F12" s="47">
        <f t="shared" si="1"/>
        <v>2500</v>
      </c>
      <c r="G12" s="22" t="s">
        <v>56</v>
      </c>
      <c r="H12" s="53"/>
    </row>
    <row r="13" spans="1:10" s="5" customFormat="1" ht="33" x14ac:dyDescent="0.2">
      <c r="A13" s="10" t="s">
        <v>106</v>
      </c>
      <c r="B13" s="12" t="s">
        <v>10</v>
      </c>
      <c r="C13" s="36">
        <v>1200</v>
      </c>
      <c r="D13" s="43" t="s">
        <v>73</v>
      </c>
      <c r="E13" s="44">
        <v>11</v>
      </c>
      <c r="F13" s="47">
        <f t="shared" si="1"/>
        <v>13200</v>
      </c>
      <c r="G13" s="54" t="s">
        <v>57</v>
      </c>
      <c r="H13" s="53"/>
    </row>
    <row r="14" spans="1:10" s="5" customFormat="1" ht="16.5" x14ac:dyDescent="0.2">
      <c r="A14" s="10" t="s">
        <v>106</v>
      </c>
      <c r="B14" s="12" t="s">
        <v>11</v>
      </c>
      <c r="C14" s="36">
        <v>1200</v>
      </c>
      <c r="D14" s="43" t="s">
        <v>73</v>
      </c>
      <c r="E14" s="44">
        <v>11</v>
      </c>
      <c r="F14" s="47">
        <f t="shared" si="1"/>
        <v>13200</v>
      </c>
      <c r="G14" s="54"/>
      <c r="H14" s="53"/>
    </row>
    <row r="15" spans="1:10" s="5" customFormat="1" ht="16.5" x14ac:dyDescent="0.2">
      <c r="A15" s="10" t="s">
        <v>106</v>
      </c>
      <c r="B15" s="12" t="s">
        <v>12</v>
      </c>
      <c r="C15" s="36">
        <v>1200</v>
      </c>
      <c r="D15" s="43" t="s">
        <v>73</v>
      </c>
      <c r="E15" s="44">
        <v>11</v>
      </c>
      <c r="F15" s="47">
        <f t="shared" si="1"/>
        <v>13200</v>
      </c>
      <c r="G15" s="54"/>
      <c r="H15" s="53"/>
    </row>
    <row r="16" spans="1:10" s="5" customFormat="1" ht="16.5" customHeight="1" x14ac:dyDescent="0.2">
      <c r="A16" s="10" t="s">
        <v>106</v>
      </c>
      <c r="B16" s="12" t="s">
        <v>13</v>
      </c>
      <c r="C16" s="36">
        <v>870</v>
      </c>
      <c r="D16" s="43" t="s">
        <v>73</v>
      </c>
      <c r="E16" s="44">
        <v>11</v>
      </c>
      <c r="F16" s="47">
        <f t="shared" si="1"/>
        <v>9570</v>
      </c>
      <c r="G16" s="54"/>
      <c r="H16" s="53"/>
    </row>
    <row r="17" spans="1:8" s="5" customFormat="1" ht="16.5" customHeight="1" x14ac:dyDescent="0.2">
      <c r="A17" s="10" t="s">
        <v>106</v>
      </c>
      <c r="B17" s="12" t="s">
        <v>14</v>
      </c>
      <c r="C17" s="36">
        <v>870</v>
      </c>
      <c r="D17" s="43" t="s">
        <v>73</v>
      </c>
      <c r="E17" s="44">
        <v>8</v>
      </c>
      <c r="F17" s="47">
        <f t="shared" si="1"/>
        <v>6960</v>
      </c>
      <c r="G17" s="54" t="s">
        <v>58</v>
      </c>
      <c r="H17" s="11"/>
    </row>
    <row r="18" spans="1:8" s="5" customFormat="1" ht="30.75" customHeight="1" x14ac:dyDescent="0.2">
      <c r="A18" s="10" t="s">
        <v>106</v>
      </c>
      <c r="B18" s="12" t="s">
        <v>15</v>
      </c>
      <c r="C18" s="36">
        <v>870</v>
      </c>
      <c r="D18" s="43" t="s">
        <v>73</v>
      </c>
      <c r="E18" s="44">
        <v>5</v>
      </c>
      <c r="F18" s="47">
        <f t="shared" si="1"/>
        <v>4350</v>
      </c>
      <c r="G18" s="54"/>
    </row>
    <row r="19" spans="1:8" s="5" customFormat="1" ht="16.5" x14ac:dyDescent="0.2">
      <c r="A19" s="10" t="s">
        <v>106</v>
      </c>
      <c r="B19" s="12" t="s">
        <v>16</v>
      </c>
      <c r="C19" s="36">
        <v>870</v>
      </c>
      <c r="D19" s="43" t="s">
        <v>73</v>
      </c>
      <c r="E19" s="44">
        <v>8</v>
      </c>
      <c r="F19" s="47">
        <f t="shared" si="1"/>
        <v>6960</v>
      </c>
      <c r="G19" s="54"/>
    </row>
    <row r="20" spans="1:8" s="5" customFormat="1" ht="33" x14ac:dyDescent="0.2">
      <c r="A20" s="10" t="s">
        <v>106</v>
      </c>
      <c r="B20" s="12" t="s">
        <v>17</v>
      </c>
      <c r="C20" s="36">
        <v>870</v>
      </c>
      <c r="D20" s="43" t="s">
        <v>73</v>
      </c>
      <c r="E20" s="44">
        <v>8</v>
      </c>
      <c r="F20" s="47">
        <f t="shared" si="1"/>
        <v>6960</v>
      </c>
      <c r="G20" s="54"/>
    </row>
    <row r="21" spans="1:8" s="5" customFormat="1" ht="33" x14ac:dyDescent="0.2">
      <c r="A21" s="10" t="s">
        <v>106</v>
      </c>
      <c r="B21" s="12" t="s">
        <v>18</v>
      </c>
      <c r="C21" s="36">
        <v>870</v>
      </c>
      <c r="D21" s="43" t="s">
        <v>73</v>
      </c>
      <c r="E21" s="44">
        <v>9</v>
      </c>
      <c r="F21" s="47">
        <f t="shared" si="1"/>
        <v>7830</v>
      </c>
      <c r="G21" s="54"/>
    </row>
    <row r="22" spans="1:8" s="5" customFormat="1" ht="24" customHeight="1" x14ac:dyDescent="0.2">
      <c r="A22" s="10" t="s">
        <v>106</v>
      </c>
      <c r="B22" s="12" t="s">
        <v>19</v>
      </c>
      <c r="C22" s="36">
        <v>870</v>
      </c>
      <c r="D22" s="43" t="s">
        <v>73</v>
      </c>
      <c r="E22" s="44">
        <v>7</v>
      </c>
      <c r="F22" s="47">
        <f t="shared" si="1"/>
        <v>6090</v>
      </c>
      <c r="G22" s="54"/>
    </row>
    <row r="23" spans="1:8" ht="49.5" x14ac:dyDescent="0.2">
      <c r="A23" s="10" t="s">
        <v>106</v>
      </c>
      <c r="B23" s="12" t="s">
        <v>20</v>
      </c>
      <c r="C23" s="36">
        <v>870</v>
      </c>
      <c r="D23" s="45" t="s">
        <v>73</v>
      </c>
      <c r="E23" s="44">
        <v>10</v>
      </c>
      <c r="F23" s="47">
        <f t="shared" si="1"/>
        <v>8700</v>
      </c>
      <c r="G23" s="54"/>
    </row>
    <row r="24" spans="1:8" ht="49.5" x14ac:dyDescent="0.2">
      <c r="A24" s="10" t="s">
        <v>106</v>
      </c>
      <c r="B24" s="12" t="s">
        <v>21</v>
      </c>
      <c r="C24" s="36">
        <v>870</v>
      </c>
      <c r="D24" s="45" t="s">
        <v>73</v>
      </c>
      <c r="E24" s="44">
        <v>11</v>
      </c>
      <c r="F24" s="47">
        <f t="shared" si="1"/>
        <v>9570</v>
      </c>
      <c r="G24" s="54"/>
    </row>
    <row r="25" spans="1:8" ht="33" x14ac:dyDescent="0.2">
      <c r="A25" s="10" t="s">
        <v>106</v>
      </c>
      <c r="B25" s="12" t="s">
        <v>22</v>
      </c>
      <c r="C25" s="36">
        <v>870</v>
      </c>
      <c r="D25" s="45" t="s">
        <v>73</v>
      </c>
      <c r="E25" s="44">
        <v>9</v>
      </c>
      <c r="F25" s="47">
        <f t="shared" si="1"/>
        <v>7830</v>
      </c>
      <c r="G25" s="54"/>
    </row>
    <row r="26" spans="1:8" ht="33" x14ac:dyDescent="0.2">
      <c r="A26" s="10" t="s">
        <v>106</v>
      </c>
      <c r="B26" s="12" t="s">
        <v>23</v>
      </c>
      <c r="C26" s="36">
        <v>870</v>
      </c>
      <c r="D26" s="45" t="s">
        <v>73</v>
      </c>
      <c r="E26" s="44">
        <v>11</v>
      </c>
      <c r="F26" s="47">
        <f t="shared" si="1"/>
        <v>9570</v>
      </c>
      <c r="G26" s="54"/>
    </row>
    <row r="27" spans="1:8" ht="33" x14ac:dyDescent="0.2">
      <c r="A27" s="10" t="s">
        <v>106</v>
      </c>
      <c r="B27" s="12" t="s">
        <v>24</v>
      </c>
      <c r="C27" s="36">
        <v>870</v>
      </c>
      <c r="D27" s="45" t="s">
        <v>73</v>
      </c>
      <c r="E27" s="44">
        <v>11</v>
      </c>
      <c r="F27" s="47">
        <f t="shared" si="1"/>
        <v>9570</v>
      </c>
      <c r="G27" s="54"/>
    </row>
    <row r="28" spans="1:8" ht="49.5" x14ac:dyDescent="0.2">
      <c r="A28" s="10" t="s">
        <v>106</v>
      </c>
      <c r="B28" s="12" t="s">
        <v>25</v>
      </c>
      <c r="C28" s="36">
        <v>870</v>
      </c>
      <c r="D28" s="45" t="s">
        <v>73</v>
      </c>
      <c r="E28" s="44">
        <v>7</v>
      </c>
      <c r="F28" s="47">
        <f t="shared" si="1"/>
        <v>6090</v>
      </c>
      <c r="G28" s="54"/>
    </row>
    <row r="29" spans="1:8" ht="49.5" x14ac:dyDescent="0.2">
      <c r="A29" s="10" t="s">
        <v>106</v>
      </c>
      <c r="B29" s="12" t="s">
        <v>26</v>
      </c>
      <c r="C29" s="36">
        <v>870</v>
      </c>
      <c r="D29" s="45" t="s">
        <v>73</v>
      </c>
      <c r="E29" s="44">
        <v>6</v>
      </c>
      <c r="F29" s="47">
        <f t="shared" si="1"/>
        <v>5220</v>
      </c>
      <c r="G29" s="54"/>
    </row>
    <row r="30" spans="1:8" ht="49.5" x14ac:dyDescent="0.2">
      <c r="A30" s="10" t="s">
        <v>106</v>
      </c>
      <c r="B30" s="12" t="s">
        <v>27</v>
      </c>
      <c r="C30" s="36">
        <v>870</v>
      </c>
      <c r="D30" s="45" t="s">
        <v>73</v>
      </c>
      <c r="E30" s="44">
        <v>7</v>
      </c>
      <c r="F30" s="47">
        <f t="shared" si="1"/>
        <v>6090</v>
      </c>
      <c r="G30" s="54"/>
    </row>
    <row r="31" spans="1:8" ht="49.5" x14ac:dyDescent="0.2">
      <c r="A31" s="10" t="s">
        <v>106</v>
      </c>
      <c r="B31" s="12" t="s">
        <v>28</v>
      </c>
      <c r="C31" s="36">
        <v>870</v>
      </c>
      <c r="D31" s="45" t="s">
        <v>73</v>
      </c>
      <c r="E31" s="44">
        <v>12</v>
      </c>
      <c r="F31" s="47">
        <f t="shared" si="1"/>
        <v>10440</v>
      </c>
      <c r="G31" s="54" t="s">
        <v>59</v>
      </c>
    </row>
    <row r="32" spans="1:8" ht="66" x14ac:dyDescent="0.2">
      <c r="A32" s="10" t="s">
        <v>106</v>
      </c>
      <c r="B32" s="12" t="s">
        <v>29</v>
      </c>
      <c r="C32" s="36">
        <v>870</v>
      </c>
      <c r="D32" s="45" t="s">
        <v>73</v>
      </c>
      <c r="E32" s="44">
        <v>9</v>
      </c>
      <c r="F32" s="47">
        <f t="shared" si="1"/>
        <v>7830</v>
      </c>
      <c r="G32" s="54"/>
    </row>
    <row r="33" spans="1:7" ht="66" x14ac:dyDescent="0.2">
      <c r="A33" s="10" t="s">
        <v>106</v>
      </c>
      <c r="B33" s="12" t="s">
        <v>30</v>
      </c>
      <c r="C33" s="36">
        <v>870</v>
      </c>
      <c r="D33" s="45" t="s">
        <v>73</v>
      </c>
      <c r="E33" s="44">
        <v>9</v>
      </c>
      <c r="F33" s="47">
        <f t="shared" si="1"/>
        <v>7830</v>
      </c>
      <c r="G33" s="54" t="s">
        <v>60</v>
      </c>
    </row>
    <row r="34" spans="1:7" ht="33" x14ac:dyDescent="0.2">
      <c r="A34" s="10" t="s">
        <v>106</v>
      </c>
      <c r="B34" s="12" t="s">
        <v>31</v>
      </c>
      <c r="C34" s="36">
        <v>870</v>
      </c>
      <c r="D34" s="45" t="s">
        <v>73</v>
      </c>
      <c r="E34" s="44">
        <v>10</v>
      </c>
      <c r="F34" s="47">
        <f t="shared" si="1"/>
        <v>8700</v>
      </c>
      <c r="G34" s="54"/>
    </row>
    <row r="35" spans="1:7" ht="49.5" x14ac:dyDescent="0.2">
      <c r="A35" s="10" t="s">
        <v>106</v>
      </c>
      <c r="B35" s="12" t="s">
        <v>32</v>
      </c>
      <c r="C35" s="36">
        <v>870</v>
      </c>
      <c r="D35" s="45" t="s">
        <v>73</v>
      </c>
      <c r="E35" s="44">
        <v>10</v>
      </c>
      <c r="F35" s="47">
        <f t="shared" si="1"/>
        <v>8700</v>
      </c>
      <c r="G35" s="54"/>
    </row>
    <row r="36" spans="1:7" ht="33" x14ac:dyDescent="0.2">
      <c r="A36" s="10" t="s">
        <v>106</v>
      </c>
      <c r="B36" s="12" t="s">
        <v>33</v>
      </c>
      <c r="C36" s="36">
        <v>870</v>
      </c>
      <c r="D36" s="45" t="s">
        <v>73</v>
      </c>
      <c r="E36" s="44">
        <v>12</v>
      </c>
      <c r="F36" s="47">
        <f t="shared" si="1"/>
        <v>10440</v>
      </c>
      <c r="G36" s="54" t="s">
        <v>61</v>
      </c>
    </row>
    <row r="37" spans="1:7" ht="49.5" x14ac:dyDescent="0.2">
      <c r="A37" s="10" t="s">
        <v>106</v>
      </c>
      <c r="B37" s="12" t="s">
        <v>34</v>
      </c>
      <c r="C37" s="36">
        <v>870</v>
      </c>
      <c r="D37" s="45" t="s">
        <v>73</v>
      </c>
      <c r="E37" s="44">
        <v>12</v>
      </c>
      <c r="F37" s="47">
        <f t="shared" si="1"/>
        <v>10440</v>
      </c>
      <c r="G37" s="54"/>
    </row>
    <row r="38" spans="1:7" ht="49.5" x14ac:dyDescent="0.2">
      <c r="A38" s="10" t="s">
        <v>106</v>
      </c>
      <c r="B38" s="12" t="s">
        <v>35</v>
      </c>
      <c r="C38" s="36">
        <v>870</v>
      </c>
      <c r="D38" s="45" t="s">
        <v>73</v>
      </c>
      <c r="E38" s="44">
        <v>12</v>
      </c>
      <c r="F38" s="47">
        <f t="shared" si="1"/>
        <v>10440</v>
      </c>
      <c r="G38" s="54" t="s">
        <v>62</v>
      </c>
    </row>
    <row r="39" spans="1:7" ht="33" x14ac:dyDescent="0.2">
      <c r="A39" s="10" t="s">
        <v>106</v>
      </c>
      <c r="B39" s="12" t="s">
        <v>36</v>
      </c>
      <c r="C39" s="36">
        <v>870</v>
      </c>
      <c r="D39" s="45" t="s">
        <v>73</v>
      </c>
      <c r="E39" s="44">
        <v>8</v>
      </c>
      <c r="F39" s="47">
        <f t="shared" si="1"/>
        <v>6960</v>
      </c>
      <c r="G39" s="54"/>
    </row>
    <row r="40" spans="1:7" ht="33" x14ac:dyDescent="0.2">
      <c r="A40" s="10" t="s">
        <v>106</v>
      </c>
      <c r="B40" s="12" t="s">
        <v>37</v>
      </c>
      <c r="C40" s="36">
        <v>870</v>
      </c>
      <c r="D40" s="45" t="s">
        <v>73</v>
      </c>
      <c r="E40" s="44">
        <v>7</v>
      </c>
      <c r="F40" s="47">
        <f t="shared" si="1"/>
        <v>6090</v>
      </c>
      <c r="G40" s="54"/>
    </row>
    <row r="41" spans="1:7" ht="16.5" x14ac:dyDescent="0.2">
      <c r="A41" s="10" t="s">
        <v>106</v>
      </c>
      <c r="B41" s="13" t="s">
        <v>38</v>
      </c>
      <c r="C41" s="36">
        <v>1200</v>
      </c>
      <c r="D41" s="45" t="s">
        <v>73</v>
      </c>
      <c r="E41" s="44">
        <v>14</v>
      </c>
      <c r="F41" s="47">
        <f t="shared" si="1"/>
        <v>16800</v>
      </c>
      <c r="G41" s="54" t="s">
        <v>63</v>
      </c>
    </row>
    <row r="42" spans="1:7" ht="16.5" x14ac:dyDescent="0.2">
      <c r="A42" s="10" t="s">
        <v>106</v>
      </c>
      <c r="B42" s="13" t="s">
        <v>39</v>
      </c>
      <c r="C42" s="36">
        <v>1200</v>
      </c>
      <c r="D42" s="45" t="s">
        <v>73</v>
      </c>
      <c r="E42" s="44">
        <v>14</v>
      </c>
      <c r="F42" s="47">
        <f t="shared" si="1"/>
        <v>16800</v>
      </c>
      <c r="G42" s="54"/>
    </row>
    <row r="43" spans="1:7" ht="16.5" x14ac:dyDescent="0.2">
      <c r="A43" s="10" t="s">
        <v>106</v>
      </c>
      <c r="B43" s="13" t="s">
        <v>40</v>
      </c>
      <c r="C43" s="36">
        <v>1200</v>
      </c>
      <c r="D43" s="45" t="s">
        <v>73</v>
      </c>
      <c r="E43" s="44">
        <v>14</v>
      </c>
      <c r="F43" s="47">
        <f t="shared" si="1"/>
        <v>16800</v>
      </c>
      <c r="G43" s="54"/>
    </row>
    <row r="44" spans="1:7" ht="33" x14ac:dyDescent="0.2">
      <c r="A44" s="10" t="s">
        <v>106</v>
      </c>
      <c r="B44" s="13" t="s">
        <v>41</v>
      </c>
      <c r="C44" s="36">
        <v>870</v>
      </c>
      <c r="D44" s="45" t="s">
        <v>73</v>
      </c>
      <c r="E44" s="44">
        <v>12</v>
      </c>
      <c r="F44" s="47">
        <f t="shared" si="1"/>
        <v>10440</v>
      </c>
      <c r="G44" s="22" t="s">
        <v>64</v>
      </c>
    </row>
    <row r="45" spans="1:7" ht="33" x14ac:dyDescent="0.2">
      <c r="A45" s="10" t="s">
        <v>106</v>
      </c>
      <c r="B45" s="13" t="s">
        <v>42</v>
      </c>
      <c r="C45" s="36">
        <v>5000</v>
      </c>
      <c r="D45" s="45" t="s">
        <v>73</v>
      </c>
      <c r="E45" s="44">
        <v>1</v>
      </c>
      <c r="F45" s="47">
        <f t="shared" si="1"/>
        <v>5000</v>
      </c>
      <c r="G45" s="58" t="s">
        <v>65</v>
      </c>
    </row>
    <row r="46" spans="1:7" ht="33" x14ac:dyDescent="0.2">
      <c r="A46" s="10" t="s">
        <v>106</v>
      </c>
      <c r="B46" s="13" t="s">
        <v>43</v>
      </c>
      <c r="C46" s="36">
        <v>870</v>
      </c>
      <c r="D46" s="45" t="s">
        <v>73</v>
      </c>
      <c r="E46" s="44">
        <v>14</v>
      </c>
      <c r="F46" s="47">
        <f t="shared" si="1"/>
        <v>12180</v>
      </c>
      <c r="G46" s="58"/>
    </row>
    <row r="47" spans="1:7" ht="16.5" x14ac:dyDescent="0.2">
      <c r="A47" s="10" t="s">
        <v>106</v>
      </c>
      <c r="B47" s="13" t="s">
        <v>44</v>
      </c>
      <c r="C47" s="36">
        <v>870</v>
      </c>
      <c r="D47" s="45" t="s">
        <v>73</v>
      </c>
      <c r="E47" s="44">
        <v>9</v>
      </c>
      <c r="F47" s="47">
        <f t="shared" si="1"/>
        <v>7830</v>
      </c>
      <c r="G47" s="58"/>
    </row>
    <row r="48" spans="1:7" ht="16.5" x14ac:dyDescent="0.2">
      <c r="A48" s="10" t="s">
        <v>106</v>
      </c>
      <c r="B48" s="14" t="s">
        <v>45</v>
      </c>
      <c r="C48" s="36">
        <v>870</v>
      </c>
      <c r="D48" s="45" t="s">
        <v>73</v>
      </c>
      <c r="E48" s="44">
        <v>10</v>
      </c>
      <c r="F48" s="47">
        <f t="shared" si="1"/>
        <v>8700</v>
      </c>
      <c r="G48" s="58"/>
    </row>
    <row r="49" spans="1:10" ht="16.5" x14ac:dyDescent="0.2">
      <c r="A49" s="10" t="s">
        <v>106</v>
      </c>
      <c r="B49" s="13" t="s">
        <v>46</v>
      </c>
      <c r="C49" s="36">
        <v>870</v>
      </c>
      <c r="D49" s="45" t="s">
        <v>73</v>
      </c>
      <c r="E49" s="44">
        <v>6</v>
      </c>
      <c r="F49" s="47">
        <f t="shared" si="1"/>
        <v>5220</v>
      </c>
      <c r="G49" s="58"/>
    </row>
    <row r="50" spans="1:10" ht="33" x14ac:dyDescent="0.2">
      <c r="A50" s="10" t="s">
        <v>106</v>
      </c>
      <c r="B50" s="13" t="s">
        <v>47</v>
      </c>
      <c r="C50" s="36">
        <v>1200</v>
      </c>
      <c r="D50" s="45" t="s">
        <v>73</v>
      </c>
      <c r="E50" s="44">
        <v>14</v>
      </c>
      <c r="F50" s="47">
        <f t="shared" si="1"/>
        <v>16800</v>
      </c>
      <c r="G50" s="54" t="s">
        <v>66</v>
      </c>
    </row>
    <row r="51" spans="1:10" ht="16.5" x14ac:dyDescent="0.2">
      <c r="A51" s="10" t="s">
        <v>106</v>
      </c>
      <c r="B51" s="13" t="s">
        <v>48</v>
      </c>
      <c r="C51" s="36">
        <v>1200</v>
      </c>
      <c r="D51" s="45" t="s">
        <v>73</v>
      </c>
      <c r="E51" s="44">
        <v>16</v>
      </c>
      <c r="F51" s="47">
        <f t="shared" si="1"/>
        <v>19200</v>
      </c>
      <c r="G51" s="54"/>
    </row>
    <row r="52" spans="1:10" ht="16.5" x14ac:dyDescent="0.2">
      <c r="A52" s="10" t="s">
        <v>106</v>
      </c>
      <c r="B52" s="13" t="s">
        <v>49</v>
      </c>
      <c r="C52" s="36">
        <v>1200</v>
      </c>
      <c r="D52" s="45" t="s">
        <v>73</v>
      </c>
      <c r="E52" s="44">
        <v>16</v>
      </c>
      <c r="F52" s="47">
        <f t="shared" si="1"/>
        <v>19200</v>
      </c>
      <c r="G52" s="54"/>
    </row>
    <row r="53" spans="1:10" ht="16.5" x14ac:dyDescent="0.2">
      <c r="A53" s="10" t="s">
        <v>106</v>
      </c>
      <c r="B53" s="12" t="s">
        <v>111</v>
      </c>
      <c r="C53" s="36">
        <v>5750</v>
      </c>
      <c r="D53" s="43" t="s">
        <v>125</v>
      </c>
      <c r="E53" s="44">
        <v>1</v>
      </c>
      <c r="F53" s="47">
        <f t="shared" si="1"/>
        <v>5750</v>
      </c>
      <c r="G53" s="54" t="s">
        <v>67</v>
      </c>
    </row>
    <row r="54" spans="1:10" ht="33" x14ac:dyDescent="0.2">
      <c r="A54" s="10" t="s">
        <v>106</v>
      </c>
      <c r="B54" s="12" t="s">
        <v>50</v>
      </c>
      <c r="C54" s="36">
        <v>6250</v>
      </c>
      <c r="D54" s="43" t="s">
        <v>125</v>
      </c>
      <c r="E54" s="44">
        <v>1</v>
      </c>
      <c r="F54" s="47">
        <f t="shared" si="1"/>
        <v>6250</v>
      </c>
      <c r="G54" s="54"/>
    </row>
    <row r="55" spans="1:10" ht="16.5" x14ac:dyDescent="0.2">
      <c r="A55" s="10" t="s">
        <v>106</v>
      </c>
      <c r="B55" s="12" t="s">
        <v>51</v>
      </c>
      <c r="C55" s="36">
        <v>6250</v>
      </c>
      <c r="D55" s="43" t="s">
        <v>125</v>
      </c>
      <c r="E55" s="44">
        <v>1</v>
      </c>
      <c r="F55" s="47">
        <f t="shared" si="1"/>
        <v>6250</v>
      </c>
      <c r="G55" s="54"/>
    </row>
    <row r="56" spans="1:10" ht="49.5" x14ac:dyDescent="0.2">
      <c r="A56" s="10" t="s">
        <v>106</v>
      </c>
      <c r="B56" s="12" t="s">
        <v>110</v>
      </c>
      <c r="C56" s="36">
        <v>31875</v>
      </c>
      <c r="D56" s="43" t="s">
        <v>125</v>
      </c>
      <c r="E56" s="44">
        <v>1</v>
      </c>
      <c r="F56" s="47">
        <f t="shared" si="1"/>
        <v>31875</v>
      </c>
      <c r="G56" s="54"/>
    </row>
    <row r="57" spans="1:10" ht="49.5" x14ac:dyDescent="0.2">
      <c r="A57" s="10" t="s">
        <v>106</v>
      </c>
      <c r="B57" s="12" t="s">
        <v>52</v>
      </c>
      <c r="C57" s="36">
        <v>5250</v>
      </c>
      <c r="D57" s="43" t="s">
        <v>125</v>
      </c>
      <c r="E57" s="44">
        <v>1</v>
      </c>
      <c r="F57" s="47">
        <f t="shared" si="1"/>
        <v>5250</v>
      </c>
      <c r="G57" s="54"/>
    </row>
    <row r="58" spans="1:10" ht="13.5" customHeight="1" x14ac:dyDescent="0.2">
      <c r="A58" s="10" t="s">
        <v>117</v>
      </c>
      <c r="B58" s="29" t="s">
        <v>114</v>
      </c>
      <c r="C58" s="37">
        <v>4000</v>
      </c>
      <c r="D58" s="43" t="s">
        <v>109</v>
      </c>
      <c r="E58" s="44">
        <v>1</v>
      </c>
      <c r="F58" s="47">
        <f t="shared" si="1"/>
        <v>4000</v>
      </c>
      <c r="G58" s="31" t="s">
        <v>114</v>
      </c>
    </row>
    <row r="59" spans="1:10" ht="13.5" customHeight="1" x14ac:dyDescent="0.2">
      <c r="A59" s="10" t="s">
        <v>117</v>
      </c>
      <c r="B59" s="29" t="s">
        <v>115</v>
      </c>
      <c r="C59" s="36">
        <v>2000</v>
      </c>
      <c r="D59" s="43" t="s">
        <v>109</v>
      </c>
      <c r="E59" s="44">
        <v>1</v>
      </c>
      <c r="F59" s="47">
        <f t="shared" si="1"/>
        <v>2000</v>
      </c>
      <c r="G59" s="31" t="s">
        <v>115</v>
      </c>
    </row>
    <row r="60" spans="1:10" ht="16.5" x14ac:dyDescent="0.2">
      <c r="A60" s="10" t="s">
        <v>117</v>
      </c>
      <c r="B60" s="29" t="s">
        <v>116</v>
      </c>
      <c r="C60" s="36">
        <v>1000</v>
      </c>
      <c r="D60" s="43" t="s">
        <v>109</v>
      </c>
      <c r="E60" s="44">
        <v>1</v>
      </c>
      <c r="F60" s="47">
        <f t="shared" si="1"/>
        <v>1000</v>
      </c>
      <c r="G60" s="31" t="s">
        <v>116</v>
      </c>
    </row>
    <row r="61" spans="1:10" ht="16.5" customHeight="1" x14ac:dyDescent="0.2">
      <c r="A61" s="55" t="s">
        <v>83</v>
      </c>
      <c r="B61" s="55"/>
      <c r="C61" s="55"/>
      <c r="D61" s="55"/>
      <c r="E61" s="55"/>
      <c r="F61" s="55"/>
      <c r="G61" s="55"/>
      <c r="J61" s="60">
        <f>SUM(F62:F66)</f>
        <v>191100</v>
      </c>
    </row>
    <row r="62" spans="1:10" ht="66" x14ac:dyDescent="0.35">
      <c r="A62" s="10" t="s">
        <v>106</v>
      </c>
      <c r="B62" s="15" t="s">
        <v>84</v>
      </c>
      <c r="C62" s="38">
        <v>1200</v>
      </c>
      <c r="D62" s="45" t="s">
        <v>73</v>
      </c>
      <c r="E62" s="17">
        <v>68</v>
      </c>
      <c r="F62" s="47">
        <f t="shared" si="1"/>
        <v>81600</v>
      </c>
      <c r="G62" s="25" t="s">
        <v>91</v>
      </c>
    </row>
    <row r="63" spans="1:10" ht="49.5" x14ac:dyDescent="0.35">
      <c r="A63" s="10" t="s">
        <v>106</v>
      </c>
      <c r="B63" s="15" t="s">
        <v>85</v>
      </c>
      <c r="C63" s="39">
        <v>60000</v>
      </c>
      <c r="D63" s="19" t="s">
        <v>89</v>
      </c>
      <c r="E63" s="51">
        <v>1</v>
      </c>
      <c r="F63" s="47">
        <f t="shared" si="1"/>
        <v>60000</v>
      </c>
      <c r="G63" s="26" t="s">
        <v>92</v>
      </c>
    </row>
    <row r="64" spans="1:10" ht="16.5" x14ac:dyDescent="0.2">
      <c r="A64" s="10" t="s">
        <v>106</v>
      </c>
      <c r="B64" s="16" t="s">
        <v>86</v>
      </c>
      <c r="C64" s="39">
        <v>37500</v>
      </c>
      <c r="D64" s="19" t="s">
        <v>90</v>
      </c>
      <c r="E64" s="51">
        <v>1</v>
      </c>
      <c r="F64" s="47">
        <f t="shared" si="1"/>
        <v>37500</v>
      </c>
      <c r="G64" s="27" t="s">
        <v>93</v>
      </c>
    </row>
    <row r="65" spans="1:11" ht="33" x14ac:dyDescent="0.2">
      <c r="A65" s="10" t="s">
        <v>106</v>
      </c>
      <c r="B65" s="32" t="s">
        <v>87</v>
      </c>
      <c r="C65" s="39">
        <v>1200</v>
      </c>
      <c r="D65" s="45" t="s">
        <v>73</v>
      </c>
      <c r="E65" s="51">
        <v>5</v>
      </c>
      <c r="F65" s="47">
        <f t="shared" si="1"/>
        <v>6000</v>
      </c>
      <c r="G65" s="26" t="s">
        <v>94</v>
      </c>
    </row>
    <row r="66" spans="1:11" ht="16.5" x14ac:dyDescent="0.2">
      <c r="A66" s="10" t="s">
        <v>105</v>
      </c>
      <c r="B66" s="32" t="s">
        <v>88</v>
      </c>
      <c r="C66" s="39">
        <v>10</v>
      </c>
      <c r="D66" s="20" t="s">
        <v>119</v>
      </c>
      <c r="E66" s="51">
        <v>600</v>
      </c>
      <c r="F66" s="47">
        <f t="shared" si="1"/>
        <v>6000</v>
      </c>
      <c r="G66" s="26" t="s">
        <v>95</v>
      </c>
    </row>
    <row r="67" spans="1:11" ht="16.5" customHeight="1" x14ac:dyDescent="0.2">
      <c r="A67" s="55" t="s">
        <v>83</v>
      </c>
      <c r="B67" s="55"/>
      <c r="C67" s="55"/>
      <c r="D67" s="55"/>
      <c r="E67" s="55"/>
      <c r="F67" s="55"/>
      <c r="G67" s="55"/>
      <c r="I67" s="1" t="s">
        <v>132</v>
      </c>
      <c r="J67" s="60">
        <f>SUM(F68:F69)</f>
        <v>508800</v>
      </c>
      <c r="K67" s="61">
        <f>K68+K69</f>
        <v>588000</v>
      </c>
    </row>
    <row r="68" spans="1:11" ht="33" x14ac:dyDescent="0.35">
      <c r="A68" s="24" t="s">
        <v>107</v>
      </c>
      <c r="B68" s="15" t="s">
        <v>96</v>
      </c>
      <c r="C68" s="39">
        <v>800</v>
      </c>
      <c r="D68" s="52" t="s">
        <v>120</v>
      </c>
      <c r="E68" s="51">
        <v>600</v>
      </c>
      <c r="F68" s="47">
        <f t="shared" si="1"/>
        <v>480000</v>
      </c>
      <c r="G68" s="26" t="s">
        <v>126</v>
      </c>
      <c r="K68" s="60">
        <f>F68</f>
        <v>480000</v>
      </c>
    </row>
    <row r="69" spans="1:11" ht="33" x14ac:dyDescent="0.35">
      <c r="A69" s="24" t="s">
        <v>107</v>
      </c>
      <c r="B69" s="15" t="s">
        <v>97</v>
      </c>
      <c r="C69" s="39">
        <v>48</v>
      </c>
      <c r="D69" s="52" t="s">
        <v>120</v>
      </c>
      <c r="E69" s="51">
        <v>600</v>
      </c>
      <c r="F69" s="47">
        <f t="shared" si="1"/>
        <v>28800</v>
      </c>
      <c r="G69" s="26" t="s">
        <v>98</v>
      </c>
      <c r="K69" s="1">
        <v>108000</v>
      </c>
    </row>
    <row r="70" spans="1:11" ht="16.5" customHeight="1" x14ac:dyDescent="0.2">
      <c r="A70" s="55" t="s">
        <v>99</v>
      </c>
      <c r="B70" s="55"/>
      <c r="C70" s="55"/>
      <c r="D70" s="55"/>
      <c r="E70" s="55"/>
      <c r="F70" s="55"/>
      <c r="G70" s="55"/>
    </row>
    <row r="71" spans="1:11" ht="16.5" customHeight="1" x14ac:dyDescent="0.2">
      <c r="A71" s="7" t="s">
        <v>2</v>
      </c>
      <c r="B71" s="33"/>
      <c r="C71" s="40"/>
      <c r="D71" s="8"/>
      <c r="E71" s="9"/>
      <c r="F71" s="48">
        <f>SUM(F4:F70)</f>
        <v>1200735</v>
      </c>
      <c r="G71" s="30"/>
      <c r="J71" s="60">
        <f>F72</f>
        <v>81274.149944999997</v>
      </c>
    </row>
    <row r="72" spans="1:11" ht="13.5" customHeight="1" x14ac:dyDescent="0.2">
      <c r="A72" s="24" t="s">
        <v>100</v>
      </c>
      <c r="B72" s="28"/>
      <c r="C72" s="41"/>
      <c r="D72" s="23"/>
      <c r="E72" s="23"/>
      <c r="F72" s="49">
        <f>F71*0.067687</f>
        <v>81274.149944999997</v>
      </c>
      <c r="G72" s="34"/>
    </row>
    <row r="73" spans="1:11" ht="13.5" customHeight="1" x14ac:dyDescent="0.2">
      <c r="A73" s="24" t="s">
        <v>101</v>
      </c>
      <c r="B73" s="28"/>
      <c r="C73" s="41"/>
      <c r="D73" s="23"/>
      <c r="E73" s="23"/>
      <c r="F73" s="49">
        <f>F71+F72</f>
        <v>1282009.149945</v>
      </c>
      <c r="G73" s="34"/>
    </row>
    <row r="74" spans="1:11" ht="13.5" customHeight="1" x14ac:dyDescent="0.2"/>
    <row r="75" spans="1:11" ht="13.5" customHeight="1" x14ac:dyDescent="0.2"/>
    <row r="76" spans="1:11" ht="13.5" customHeight="1" x14ac:dyDescent="0.2"/>
    <row r="77" spans="1:11" ht="13.5" customHeight="1" x14ac:dyDescent="0.2"/>
    <row r="78" spans="1:11" ht="13.5" customHeight="1" x14ac:dyDescent="0.2"/>
    <row r="79" spans="1:11" ht="13.5" customHeight="1" x14ac:dyDescent="0.2"/>
    <row r="80" spans="1:11"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sheetData>
  <mergeCells count="17">
    <mergeCell ref="A70:G70"/>
    <mergeCell ref="G33:G35"/>
    <mergeCell ref="G36:G37"/>
    <mergeCell ref="G38:G40"/>
    <mergeCell ref="G41:G43"/>
    <mergeCell ref="G45:G49"/>
    <mergeCell ref="G50:G52"/>
    <mergeCell ref="G17:G30"/>
    <mergeCell ref="G31:G32"/>
    <mergeCell ref="G53:G57"/>
    <mergeCell ref="A61:G61"/>
    <mergeCell ref="A67:G67"/>
    <mergeCell ref="A1:G1"/>
    <mergeCell ref="A3:G3"/>
    <mergeCell ref="A8:G8"/>
    <mergeCell ref="H9:H16"/>
    <mergeCell ref="G13:G16"/>
  </mergeCells>
  <phoneticPr fontId="1" type="noConversion"/>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6"/>
  <sheetViews>
    <sheetView showGridLines="0" topLeftCell="A35" zoomScale="70" zoomScaleNormal="70" workbookViewId="0">
      <selection activeCell="F68" sqref="F68"/>
    </sheetView>
  </sheetViews>
  <sheetFormatPr defaultColWidth="9" defaultRowHeight="13.5" customHeight="1" x14ac:dyDescent="0.2"/>
  <cols>
    <col min="1" max="1" width="13.375" style="2" bestFit="1" customWidth="1"/>
    <col min="2" max="2" width="42.25" style="21" bestFit="1" customWidth="1"/>
    <col min="3" max="3" width="10.875" style="42" bestFit="1" customWidth="1"/>
    <col min="4" max="4" width="6.625" style="1" bestFit="1" customWidth="1"/>
    <col min="5" max="5" width="5.5" style="1" bestFit="1" customWidth="1"/>
    <col min="6" max="6" width="11.75" style="50" bestFit="1" customWidth="1"/>
    <col min="7" max="7" width="64.5" style="35" customWidth="1"/>
    <col min="8" max="9" width="9" style="1"/>
    <col min="10" max="10" width="29.125" style="1" customWidth="1"/>
    <col min="11" max="11" width="10" style="1" bestFit="1" customWidth="1"/>
    <col min="12" max="12" width="15.875" style="1" customWidth="1"/>
    <col min="13" max="16384" width="9" style="1"/>
  </cols>
  <sheetData>
    <row r="1" spans="1:10" ht="39" customHeight="1" x14ac:dyDescent="0.2">
      <c r="A1" s="57" t="s">
        <v>118</v>
      </c>
      <c r="B1" s="57"/>
      <c r="C1" s="57"/>
      <c r="D1" s="57"/>
      <c r="E1" s="57"/>
      <c r="F1" s="57"/>
      <c r="G1" s="57"/>
    </row>
    <row r="2" spans="1:10" ht="39" customHeight="1" x14ac:dyDescent="0.2">
      <c r="A2" s="3" t="s">
        <v>0</v>
      </c>
      <c r="B2" s="3" t="s">
        <v>1</v>
      </c>
      <c r="C2" s="6" t="s">
        <v>4</v>
      </c>
      <c r="D2" s="3" t="s">
        <v>5</v>
      </c>
      <c r="E2" s="3" t="s">
        <v>6</v>
      </c>
      <c r="F2" s="46" t="s">
        <v>2</v>
      </c>
      <c r="G2" s="4" t="s">
        <v>3</v>
      </c>
    </row>
    <row r="3" spans="1:10" ht="16.5" customHeight="1" x14ac:dyDescent="0.2">
      <c r="A3" s="55" t="s">
        <v>75</v>
      </c>
      <c r="B3" s="55"/>
      <c r="C3" s="55"/>
      <c r="D3" s="55"/>
      <c r="E3" s="55"/>
      <c r="F3" s="55"/>
      <c r="G3" s="55"/>
    </row>
    <row r="4" spans="1:10" s="5" customFormat="1" ht="16.5" customHeight="1" x14ac:dyDescent="0.2">
      <c r="A4" s="10" t="s">
        <v>104</v>
      </c>
      <c r="B4" s="12" t="s">
        <v>78</v>
      </c>
      <c r="C4" s="36">
        <v>1000</v>
      </c>
      <c r="D4" s="43" t="s">
        <v>109</v>
      </c>
      <c r="E4" s="44">
        <v>1</v>
      </c>
      <c r="F4" s="47">
        <f t="shared" ref="F4:F6" si="0">C4*E4</f>
        <v>1000</v>
      </c>
      <c r="G4" s="22"/>
      <c r="H4" s="1"/>
      <c r="I4" s="5" t="s">
        <v>137</v>
      </c>
      <c r="J4" s="60">
        <f>SUM(F4:F7)</f>
        <v>21880</v>
      </c>
    </row>
    <row r="5" spans="1:10" s="5" customFormat="1" ht="49.5" x14ac:dyDescent="0.2">
      <c r="A5" s="10" t="s">
        <v>104</v>
      </c>
      <c r="B5" s="12" t="s">
        <v>80</v>
      </c>
      <c r="C5" s="36">
        <v>200</v>
      </c>
      <c r="D5" s="43" t="s">
        <v>108</v>
      </c>
      <c r="E5" s="44">
        <v>24</v>
      </c>
      <c r="F5" s="47">
        <f t="shared" si="0"/>
        <v>4800</v>
      </c>
      <c r="G5" s="22" t="s">
        <v>81</v>
      </c>
      <c r="H5" s="1"/>
    </row>
    <row r="6" spans="1:10" s="5" customFormat="1" ht="66" x14ac:dyDescent="0.2">
      <c r="A6" s="10" t="s">
        <v>104</v>
      </c>
      <c r="B6" s="12" t="s">
        <v>82</v>
      </c>
      <c r="C6" s="36">
        <v>134</v>
      </c>
      <c r="D6" s="43" t="s">
        <v>79</v>
      </c>
      <c r="E6" s="44">
        <v>120</v>
      </c>
      <c r="F6" s="47">
        <f t="shared" si="0"/>
        <v>16080</v>
      </c>
      <c r="G6" s="22" t="s">
        <v>113</v>
      </c>
      <c r="H6" s="1"/>
    </row>
    <row r="7" spans="1:10" ht="16.5" customHeight="1" x14ac:dyDescent="0.2">
      <c r="A7" s="55" t="s">
        <v>74</v>
      </c>
      <c r="B7" s="55"/>
      <c r="C7" s="55"/>
      <c r="D7" s="55"/>
      <c r="E7" s="55"/>
      <c r="F7" s="55"/>
      <c r="G7" s="55"/>
    </row>
    <row r="8" spans="1:10" s="5" customFormat="1" ht="16.5" customHeight="1" x14ac:dyDescent="0.2">
      <c r="A8" s="10" t="s">
        <v>105</v>
      </c>
      <c r="B8" s="12" t="s">
        <v>7</v>
      </c>
      <c r="C8" s="36">
        <v>6900</v>
      </c>
      <c r="D8" s="43" t="s">
        <v>124</v>
      </c>
      <c r="E8" s="44">
        <v>1</v>
      </c>
      <c r="F8" s="47">
        <f t="shared" ref="F8:F18" si="1">C8*E8</f>
        <v>6900</v>
      </c>
      <c r="G8" s="22" t="s">
        <v>53</v>
      </c>
      <c r="H8" s="53"/>
      <c r="I8" s="5" t="s">
        <v>131</v>
      </c>
      <c r="J8" s="59">
        <f>SUM(F9:F60)</f>
        <v>1164073.0382999999</v>
      </c>
    </row>
    <row r="9" spans="1:10" s="5" customFormat="1" ht="16.5" customHeight="1" x14ac:dyDescent="0.2">
      <c r="A9" s="10" t="s">
        <v>105</v>
      </c>
      <c r="B9" s="12" t="s">
        <v>7</v>
      </c>
      <c r="C9" s="36">
        <v>3450</v>
      </c>
      <c r="D9" s="43" t="s">
        <v>124</v>
      </c>
      <c r="E9" s="44">
        <v>1</v>
      </c>
      <c r="F9" s="47">
        <f t="shared" si="1"/>
        <v>3450</v>
      </c>
      <c r="G9" s="22" t="s">
        <v>54</v>
      </c>
      <c r="H9" s="53"/>
    </row>
    <row r="10" spans="1:10" s="5" customFormat="1" ht="16.5" customHeight="1" x14ac:dyDescent="0.2">
      <c r="A10" s="10" t="s">
        <v>105</v>
      </c>
      <c r="B10" s="12" t="s">
        <v>9</v>
      </c>
      <c r="C10" s="36">
        <v>2500</v>
      </c>
      <c r="D10" s="43" t="s">
        <v>124</v>
      </c>
      <c r="E10" s="44">
        <v>1</v>
      </c>
      <c r="F10" s="47">
        <f t="shared" si="1"/>
        <v>2500</v>
      </c>
      <c r="G10" s="22" t="s">
        <v>56</v>
      </c>
      <c r="H10" s="53"/>
    </row>
    <row r="11" spans="1:10" ht="13.5" customHeight="1" x14ac:dyDescent="0.2">
      <c r="A11" s="10" t="s">
        <v>117</v>
      </c>
      <c r="B11" s="29" t="s">
        <v>114</v>
      </c>
      <c r="C11" s="37">
        <v>4000</v>
      </c>
      <c r="D11" s="43" t="s">
        <v>109</v>
      </c>
      <c r="E11" s="44">
        <v>1</v>
      </c>
      <c r="F11" s="47">
        <f t="shared" si="1"/>
        <v>4000</v>
      </c>
      <c r="G11" s="31" t="s">
        <v>114</v>
      </c>
    </row>
    <row r="12" spans="1:10" ht="13.5" customHeight="1" x14ac:dyDescent="0.2">
      <c r="A12" s="10" t="s">
        <v>117</v>
      </c>
      <c r="B12" s="29" t="s">
        <v>115</v>
      </c>
      <c r="C12" s="36">
        <v>2000</v>
      </c>
      <c r="D12" s="43" t="s">
        <v>109</v>
      </c>
      <c r="E12" s="44">
        <v>1</v>
      </c>
      <c r="F12" s="47">
        <f t="shared" si="1"/>
        <v>2000</v>
      </c>
      <c r="G12" s="31" t="s">
        <v>115</v>
      </c>
    </row>
    <row r="13" spans="1:10" ht="16.5" x14ac:dyDescent="0.2">
      <c r="A13" s="10" t="s">
        <v>117</v>
      </c>
      <c r="B13" s="29" t="s">
        <v>116</v>
      </c>
      <c r="C13" s="36">
        <v>1000</v>
      </c>
      <c r="D13" s="43" t="s">
        <v>109</v>
      </c>
      <c r="E13" s="44">
        <v>1</v>
      </c>
      <c r="F13" s="47">
        <f t="shared" si="1"/>
        <v>1000</v>
      </c>
      <c r="G13" s="31" t="s">
        <v>116</v>
      </c>
    </row>
    <row r="14" spans="1:10" ht="16.5" customHeight="1" x14ac:dyDescent="0.2">
      <c r="A14" s="55" t="s">
        <v>83</v>
      </c>
      <c r="B14" s="55"/>
      <c r="C14" s="55"/>
      <c r="D14" s="55"/>
      <c r="E14" s="55"/>
      <c r="F14" s="55"/>
      <c r="G14" s="55"/>
    </row>
    <row r="15" spans="1:10" ht="16.5" x14ac:dyDescent="0.2">
      <c r="A15" s="10" t="s">
        <v>105</v>
      </c>
      <c r="B15" s="32" t="s">
        <v>88</v>
      </c>
      <c r="C15" s="39">
        <v>10</v>
      </c>
      <c r="D15" s="20" t="s">
        <v>119</v>
      </c>
      <c r="E15" s="51">
        <v>800</v>
      </c>
      <c r="F15" s="47">
        <f t="shared" si="1"/>
        <v>8000</v>
      </c>
      <c r="G15" s="26" t="s">
        <v>95</v>
      </c>
    </row>
    <row r="16" spans="1:10" ht="16.5" customHeight="1" x14ac:dyDescent="0.2">
      <c r="A16" s="55" t="s">
        <v>83</v>
      </c>
      <c r="B16" s="55"/>
      <c r="C16" s="55"/>
      <c r="D16" s="55"/>
      <c r="E16" s="55"/>
      <c r="F16" s="55"/>
      <c r="G16" s="55"/>
    </row>
    <row r="17" spans="1:7" ht="33" x14ac:dyDescent="0.35">
      <c r="A17" s="24" t="s">
        <v>107</v>
      </c>
      <c r="B17" s="15" t="s">
        <v>96</v>
      </c>
      <c r="C17" s="39">
        <v>800</v>
      </c>
      <c r="D17" s="52" t="s">
        <v>120</v>
      </c>
      <c r="E17" s="51">
        <v>390</v>
      </c>
      <c r="F17" s="47">
        <f t="shared" si="1"/>
        <v>312000</v>
      </c>
      <c r="G17" s="26" t="s">
        <v>126</v>
      </c>
    </row>
    <row r="18" spans="1:7" ht="33" x14ac:dyDescent="0.35">
      <c r="A18" s="24" t="s">
        <v>107</v>
      </c>
      <c r="B18" s="15" t="s">
        <v>97</v>
      </c>
      <c r="C18" s="39">
        <v>48</v>
      </c>
      <c r="D18" s="52" t="s">
        <v>120</v>
      </c>
      <c r="E18" s="51">
        <v>390</v>
      </c>
      <c r="F18" s="47">
        <f t="shared" si="1"/>
        <v>18720</v>
      </c>
      <c r="G18" s="26" t="s">
        <v>98</v>
      </c>
    </row>
    <row r="19" spans="1:7" ht="16.5" customHeight="1" x14ac:dyDescent="0.2">
      <c r="A19" s="55" t="s">
        <v>99</v>
      </c>
      <c r="B19" s="55"/>
      <c r="C19" s="55"/>
      <c r="D19" s="55"/>
      <c r="E19" s="55"/>
      <c r="F19" s="55"/>
      <c r="G19" s="55"/>
    </row>
    <row r="20" spans="1:7" ht="16.5" customHeight="1" x14ac:dyDescent="0.2">
      <c r="A20" s="7" t="s">
        <v>2</v>
      </c>
      <c r="B20" s="33"/>
      <c r="C20" s="40"/>
      <c r="D20" s="8"/>
      <c r="E20" s="9"/>
      <c r="F20" s="48">
        <f>SUM(F4:F19)</f>
        <v>380450</v>
      </c>
      <c r="G20" s="30"/>
    </row>
    <row r="21" spans="1:7" ht="13.5" customHeight="1" x14ac:dyDescent="0.2">
      <c r="A21" s="24" t="s">
        <v>100</v>
      </c>
      <c r="B21" s="28"/>
      <c r="C21" s="41"/>
      <c r="D21" s="23"/>
      <c r="E21" s="23"/>
      <c r="F21" s="49">
        <f>F20*0.067687</f>
        <v>25751.51915</v>
      </c>
      <c r="G21" s="34"/>
    </row>
    <row r="22" spans="1:7" ht="13.5" customHeight="1" x14ac:dyDescent="0.2">
      <c r="A22" s="24" t="s">
        <v>101</v>
      </c>
      <c r="B22" s="28"/>
      <c r="C22" s="41"/>
      <c r="D22" s="23"/>
      <c r="E22" s="23"/>
      <c r="F22" s="49">
        <f>F20+F21</f>
        <v>406201.51915000001</v>
      </c>
      <c r="G22" s="34"/>
    </row>
    <row r="61" spans="10:10" ht="13.5" customHeight="1" x14ac:dyDescent="0.2">
      <c r="J61" s="60">
        <f>SUM(F62:F66)</f>
        <v>0</v>
      </c>
    </row>
    <row r="67" spans="9:11" ht="13.5" customHeight="1" x14ac:dyDescent="0.2">
      <c r="I67" s="1" t="s">
        <v>134</v>
      </c>
      <c r="J67" s="60">
        <f>SUM(F68:F69)</f>
        <v>0</v>
      </c>
      <c r="K67" s="60">
        <f>K68+K69</f>
        <v>108000</v>
      </c>
    </row>
    <row r="68" spans="9:11" ht="13.5" customHeight="1" x14ac:dyDescent="0.2">
      <c r="K68" s="60">
        <f>F68</f>
        <v>0</v>
      </c>
    </row>
    <row r="69" spans="9:11" ht="13.5" customHeight="1" x14ac:dyDescent="0.2">
      <c r="K69" s="1">
        <v>108000</v>
      </c>
    </row>
    <row r="71" spans="9:11" ht="13.5" customHeight="1" x14ac:dyDescent="0.2">
      <c r="J71" s="60">
        <f>F72</f>
        <v>0</v>
      </c>
    </row>
    <row r="226" ht="14.25" x14ac:dyDescent="0.2"/>
  </sheetData>
  <mergeCells count="7">
    <mergeCell ref="A14:G14"/>
    <mergeCell ref="A16:G16"/>
    <mergeCell ref="A19:G19"/>
    <mergeCell ref="H8:H10"/>
    <mergeCell ref="A1:G1"/>
    <mergeCell ref="A3:G3"/>
    <mergeCell ref="A7:G7"/>
  </mergeCells>
  <phoneticPr fontId="1" type="noConversion"/>
  <pageMargins left="0.7" right="0.7" top="0.75" bottom="0.75" header="0.3" footer="0.3"/>
  <pageSetup paperSize="9" scale="3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6"/>
  <sheetViews>
    <sheetView showGridLines="0" topLeftCell="A35" zoomScale="70" zoomScaleNormal="70" workbookViewId="0">
      <selection activeCell="F68" sqref="F68"/>
    </sheetView>
  </sheetViews>
  <sheetFormatPr defaultColWidth="9" defaultRowHeight="13.5" customHeight="1" x14ac:dyDescent="0.2"/>
  <cols>
    <col min="1" max="1" width="13.375" style="2" bestFit="1" customWidth="1"/>
    <col min="2" max="2" width="42.25" style="21" bestFit="1" customWidth="1"/>
    <col min="3" max="3" width="10.875" style="42" bestFit="1" customWidth="1"/>
    <col min="4" max="4" width="6.625" style="1" bestFit="1" customWidth="1"/>
    <col min="5" max="5" width="5.5" style="1" bestFit="1" customWidth="1"/>
    <col min="6" max="6" width="11.75" style="50" bestFit="1" customWidth="1"/>
    <col min="7" max="7" width="64.5" style="35" customWidth="1"/>
    <col min="8" max="9" width="9" style="1"/>
    <col min="10" max="10" width="29.125" style="1" customWidth="1"/>
    <col min="11" max="11" width="10" style="1" bestFit="1" customWidth="1"/>
    <col min="12" max="12" width="15.875" style="1" customWidth="1"/>
    <col min="13" max="16384" width="9" style="1"/>
  </cols>
  <sheetData>
    <row r="1" spans="1:10" ht="39" customHeight="1" x14ac:dyDescent="0.2">
      <c r="A1" s="57" t="s">
        <v>121</v>
      </c>
      <c r="B1" s="57"/>
      <c r="C1" s="57"/>
      <c r="D1" s="57"/>
      <c r="E1" s="57"/>
      <c r="F1" s="57"/>
      <c r="G1" s="57"/>
    </row>
    <row r="2" spans="1:10" ht="39" customHeight="1" x14ac:dyDescent="0.2">
      <c r="A2" s="3" t="s">
        <v>0</v>
      </c>
      <c r="B2" s="3" t="s">
        <v>1</v>
      </c>
      <c r="C2" s="6" t="s">
        <v>4</v>
      </c>
      <c r="D2" s="3" t="s">
        <v>5</v>
      </c>
      <c r="E2" s="3" t="s">
        <v>6</v>
      </c>
      <c r="F2" s="46" t="s">
        <v>2</v>
      </c>
      <c r="G2" s="4" t="s">
        <v>3</v>
      </c>
    </row>
    <row r="3" spans="1:10" ht="16.5" customHeight="1" x14ac:dyDescent="0.2">
      <c r="A3" s="55" t="s">
        <v>75</v>
      </c>
      <c r="B3" s="55"/>
      <c r="C3" s="55"/>
      <c r="D3" s="55"/>
      <c r="E3" s="55"/>
      <c r="F3" s="55"/>
      <c r="G3" s="55"/>
    </row>
    <row r="4" spans="1:10" s="5" customFormat="1" ht="16.5" customHeight="1" x14ac:dyDescent="0.2">
      <c r="A4" s="10" t="s">
        <v>104</v>
      </c>
      <c r="B4" s="12" t="s">
        <v>78</v>
      </c>
      <c r="C4" s="36">
        <v>1000</v>
      </c>
      <c r="D4" s="43" t="s">
        <v>109</v>
      </c>
      <c r="E4" s="44">
        <v>1</v>
      </c>
      <c r="F4" s="47">
        <f t="shared" ref="F4:F6" si="0">C4*E4</f>
        <v>1000</v>
      </c>
      <c r="G4" s="22"/>
      <c r="H4" s="1"/>
      <c r="I4" s="5" t="s">
        <v>137</v>
      </c>
      <c r="J4" s="60">
        <f>SUM(F4:F7)</f>
        <v>21880</v>
      </c>
    </row>
    <row r="5" spans="1:10" s="5" customFormat="1" ht="49.5" x14ac:dyDescent="0.2">
      <c r="A5" s="10" t="s">
        <v>104</v>
      </c>
      <c r="B5" s="12" t="s">
        <v>80</v>
      </c>
      <c r="C5" s="36">
        <v>200</v>
      </c>
      <c r="D5" s="43" t="s">
        <v>108</v>
      </c>
      <c r="E5" s="44">
        <v>24</v>
      </c>
      <c r="F5" s="47">
        <f t="shared" si="0"/>
        <v>4800</v>
      </c>
      <c r="G5" s="22" t="s">
        <v>81</v>
      </c>
      <c r="H5" s="1"/>
    </row>
    <row r="6" spans="1:10" s="5" customFormat="1" ht="66" x14ac:dyDescent="0.2">
      <c r="A6" s="10" t="s">
        <v>104</v>
      </c>
      <c r="B6" s="12" t="s">
        <v>82</v>
      </c>
      <c r="C6" s="36">
        <v>134</v>
      </c>
      <c r="D6" s="43" t="s">
        <v>79</v>
      </c>
      <c r="E6" s="44">
        <v>120</v>
      </c>
      <c r="F6" s="47">
        <f t="shared" si="0"/>
        <v>16080</v>
      </c>
      <c r="G6" s="22" t="s">
        <v>113</v>
      </c>
      <c r="H6" s="1"/>
    </row>
    <row r="7" spans="1:10" ht="16.5" customHeight="1" x14ac:dyDescent="0.2">
      <c r="A7" s="55" t="s">
        <v>74</v>
      </c>
      <c r="B7" s="55"/>
      <c r="C7" s="55"/>
      <c r="D7" s="55"/>
      <c r="E7" s="55"/>
      <c r="F7" s="55"/>
      <c r="G7" s="55"/>
    </row>
    <row r="8" spans="1:10" s="5" customFormat="1" ht="16.5" customHeight="1" x14ac:dyDescent="0.2">
      <c r="A8" s="10" t="s">
        <v>105</v>
      </c>
      <c r="B8" s="12" t="s">
        <v>7</v>
      </c>
      <c r="C8" s="36">
        <v>6900</v>
      </c>
      <c r="D8" s="43" t="s">
        <v>124</v>
      </c>
      <c r="E8" s="44">
        <v>1</v>
      </c>
      <c r="F8" s="47">
        <f t="shared" ref="F8:F18" si="1">C8*E8</f>
        <v>6900</v>
      </c>
      <c r="G8" s="22" t="s">
        <v>53</v>
      </c>
      <c r="H8" s="53"/>
      <c r="I8" s="5" t="s">
        <v>131</v>
      </c>
      <c r="J8" s="59">
        <f>SUM(F9:F60)</f>
        <v>3722789.05222</v>
      </c>
    </row>
    <row r="9" spans="1:10" s="5" customFormat="1" ht="16.5" customHeight="1" x14ac:dyDescent="0.2">
      <c r="A9" s="10" t="s">
        <v>105</v>
      </c>
      <c r="B9" s="12" t="s">
        <v>7</v>
      </c>
      <c r="C9" s="36">
        <v>3450</v>
      </c>
      <c r="D9" s="43" t="s">
        <v>124</v>
      </c>
      <c r="E9" s="44">
        <v>1</v>
      </c>
      <c r="F9" s="47">
        <f t="shared" si="1"/>
        <v>3450</v>
      </c>
      <c r="G9" s="22" t="s">
        <v>54</v>
      </c>
      <c r="H9" s="53"/>
    </row>
    <row r="10" spans="1:10" s="5" customFormat="1" ht="16.5" customHeight="1" x14ac:dyDescent="0.2">
      <c r="A10" s="10" t="s">
        <v>105</v>
      </c>
      <c r="B10" s="12" t="s">
        <v>9</v>
      </c>
      <c r="C10" s="36">
        <v>2500</v>
      </c>
      <c r="D10" s="43" t="s">
        <v>124</v>
      </c>
      <c r="E10" s="44">
        <v>1</v>
      </c>
      <c r="F10" s="47">
        <f t="shared" si="1"/>
        <v>2500</v>
      </c>
      <c r="G10" s="22" t="s">
        <v>56</v>
      </c>
      <c r="H10" s="53"/>
    </row>
    <row r="11" spans="1:10" ht="13.5" customHeight="1" x14ac:dyDescent="0.2">
      <c r="A11" s="10" t="s">
        <v>117</v>
      </c>
      <c r="B11" s="29" t="s">
        <v>114</v>
      </c>
      <c r="C11" s="37">
        <v>4000</v>
      </c>
      <c r="D11" s="43" t="s">
        <v>109</v>
      </c>
      <c r="E11" s="44">
        <v>1</v>
      </c>
      <c r="F11" s="47">
        <f t="shared" si="1"/>
        <v>4000</v>
      </c>
      <c r="G11" s="31" t="s">
        <v>114</v>
      </c>
    </row>
    <row r="12" spans="1:10" ht="13.5" customHeight="1" x14ac:dyDescent="0.2">
      <c r="A12" s="10" t="s">
        <v>117</v>
      </c>
      <c r="B12" s="29" t="s">
        <v>115</v>
      </c>
      <c r="C12" s="36">
        <v>2000</v>
      </c>
      <c r="D12" s="43" t="s">
        <v>109</v>
      </c>
      <c r="E12" s="44">
        <v>1</v>
      </c>
      <c r="F12" s="47">
        <f t="shared" si="1"/>
        <v>2000</v>
      </c>
      <c r="G12" s="31" t="s">
        <v>115</v>
      </c>
    </row>
    <row r="13" spans="1:10" ht="16.5" x14ac:dyDescent="0.2">
      <c r="A13" s="10" t="s">
        <v>117</v>
      </c>
      <c r="B13" s="29" t="s">
        <v>116</v>
      </c>
      <c r="C13" s="36">
        <v>1000</v>
      </c>
      <c r="D13" s="43" t="s">
        <v>109</v>
      </c>
      <c r="E13" s="44">
        <v>1</v>
      </c>
      <c r="F13" s="47">
        <f t="shared" si="1"/>
        <v>1000</v>
      </c>
      <c r="G13" s="31" t="s">
        <v>116</v>
      </c>
    </row>
    <row r="14" spans="1:10" ht="16.5" customHeight="1" x14ac:dyDescent="0.2">
      <c r="A14" s="55" t="s">
        <v>83</v>
      </c>
      <c r="B14" s="55"/>
      <c r="C14" s="55"/>
      <c r="D14" s="55"/>
      <c r="E14" s="55"/>
      <c r="F14" s="55"/>
      <c r="G14" s="55"/>
    </row>
    <row r="15" spans="1:10" ht="16.5" x14ac:dyDescent="0.2">
      <c r="A15" s="10" t="s">
        <v>105</v>
      </c>
      <c r="B15" s="32" t="s">
        <v>88</v>
      </c>
      <c r="C15" s="39">
        <v>10</v>
      </c>
      <c r="D15" s="20" t="s">
        <v>119</v>
      </c>
      <c r="E15" s="51">
        <v>1000</v>
      </c>
      <c r="F15" s="47">
        <f t="shared" si="1"/>
        <v>10000</v>
      </c>
      <c r="G15" s="26" t="s">
        <v>95</v>
      </c>
    </row>
    <row r="16" spans="1:10" ht="16.5" customHeight="1" x14ac:dyDescent="0.2">
      <c r="A16" s="55" t="s">
        <v>83</v>
      </c>
      <c r="B16" s="55"/>
      <c r="C16" s="55"/>
      <c r="D16" s="55"/>
      <c r="E16" s="55"/>
      <c r="F16" s="55"/>
      <c r="G16" s="55"/>
    </row>
    <row r="17" spans="1:7" ht="33" x14ac:dyDescent="0.35">
      <c r="A17" s="24" t="s">
        <v>107</v>
      </c>
      <c r="B17" s="15" t="s">
        <v>96</v>
      </c>
      <c r="C17" s="39">
        <v>800</v>
      </c>
      <c r="D17" s="52" t="s">
        <v>120</v>
      </c>
      <c r="E17" s="51">
        <v>1350</v>
      </c>
      <c r="F17" s="47">
        <f t="shared" si="1"/>
        <v>1080000</v>
      </c>
      <c r="G17" s="26" t="s">
        <v>126</v>
      </c>
    </row>
    <row r="18" spans="1:7" ht="33" x14ac:dyDescent="0.35">
      <c r="A18" s="24" t="s">
        <v>107</v>
      </c>
      <c r="B18" s="15" t="s">
        <v>97</v>
      </c>
      <c r="C18" s="39">
        <v>48</v>
      </c>
      <c r="D18" s="52" t="s">
        <v>120</v>
      </c>
      <c r="E18" s="51">
        <v>1350</v>
      </c>
      <c r="F18" s="47">
        <f t="shared" si="1"/>
        <v>64800</v>
      </c>
      <c r="G18" s="26" t="s">
        <v>98</v>
      </c>
    </row>
    <row r="19" spans="1:7" ht="16.5" customHeight="1" x14ac:dyDescent="0.2">
      <c r="A19" s="55" t="s">
        <v>99</v>
      </c>
      <c r="B19" s="55"/>
      <c r="C19" s="55"/>
      <c r="D19" s="55"/>
      <c r="E19" s="55"/>
      <c r="F19" s="55"/>
      <c r="G19" s="55"/>
    </row>
    <row r="20" spans="1:7" ht="16.5" customHeight="1" x14ac:dyDescent="0.2">
      <c r="A20" s="7" t="s">
        <v>2</v>
      </c>
      <c r="B20" s="33"/>
      <c r="C20" s="40"/>
      <c r="D20" s="8"/>
      <c r="E20" s="9"/>
      <c r="F20" s="48">
        <f>SUM(F4:F19)</f>
        <v>1196530</v>
      </c>
      <c r="G20" s="30"/>
    </row>
    <row r="21" spans="1:7" ht="13.5" customHeight="1" x14ac:dyDescent="0.2">
      <c r="A21" s="24" t="s">
        <v>100</v>
      </c>
      <c r="B21" s="28"/>
      <c r="C21" s="41"/>
      <c r="D21" s="23"/>
      <c r="E21" s="23"/>
      <c r="F21" s="49">
        <f>F20*0.067687</f>
        <v>80989.526109999992</v>
      </c>
      <c r="G21" s="34"/>
    </row>
    <row r="22" spans="1:7" ht="13.5" customHeight="1" x14ac:dyDescent="0.2">
      <c r="A22" s="24" t="s">
        <v>101</v>
      </c>
      <c r="B22" s="28"/>
      <c r="C22" s="41"/>
      <c r="D22" s="23"/>
      <c r="E22" s="23"/>
      <c r="F22" s="49">
        <f>F20+F21</f>
        <v>1277519.52611</v>
      </c>
      <c r="G22" s="34"/>
    </row>
    <row r="61" spans="10:10" ht="13.5" customHeight="1" x14ac:dyDescent="0.2">
      <c r="J61" s="60">
        <f>SUM(F62:F66)</f>
        <v>0</v>
      </c>
    </row>
    <row r="67" spans="9:11" ht="13.5" customHeight="1" x14ac:dyDescent="0.2">
      <c r="I67" s="1" t="s">
        <v>134</v>
      </c>
      <c r="J67" s="60">
        <f>SUM(F68:F69)</f>
        <v>0</v>
      </c>
      <c r="K67" s="60">
        <f>K68+K69</f>
        <v>108000</v>
      </c>
    </row>
    <row r="68" spans="9:11" ht="13.5" customHeight="1" x14ac:dyDescent="0.2">
      <c r="K68" s="60">
        <f>F68</f>
        <v>0</v>
      </c>
    </row>
    <row r="69" spans="9:11" ht="13.5" customHeight="1" x14ac:dyDescent="0.2">
      <c r="K69" s="1">
        <v>108000</v>
      </c>
    </row>
    <row r="71" spans="9:11" ht="13.5" customHeight="1" x14ac:dyDescent="0.2">
      <c r="J71" s="60">
        <f>F72</f>
        <v>0</v>
      </c>
    </row>
    <row r="226" ht="14.25" x14ac:dyDescent="0.2"/>
  </sheetData>
  <mergeCells count="7">
    <mergeCell ref="H8:H10"/>
    <mergeCell ref="A14:G14"/>
    <mergeCell ref="A16:G16"/>
    <mergeCell ref="A19:G19"/>
    <mergeCell ref="A1:G1"/>
    <mergeCell ref="A3:G3"/>
    <mergeCell ref="A7:G7"/>
  </mergeCells>
  <phoneticPr fontId="1" type="noConversion"/>
  <pageMargins left="0.7" right="0.7" top="0.75" bottom="0.75" header="0.3" footer="0.3"/>
  <pageSetup paperSize="9" scale="3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showGridLines="0" topLeftCell="A35" zoomScale="70" zoomScaleNormal="70" workbookViewId="0">
      <selection activeCell="F68" sqref="F68"/>
    </sheetView>
  </sheetViews>
  <sheetFormatPr defaultColWidth="9" defaultRowHeight="13.5" customHeight="1" x14ac:dyDescent="0.2"/>
  <cols>
    <col min="1" max="1" width="13.375" style="2" bestFit="1" customWidth="1"/>
    <col min="2" max="2" width="42.25" style="21" bestFit="1" customWidth="1"/>
    <col min="3" max="3" width="10.875" style="42" bestFit="1" customWidth="1"/>
    <col min="4" max="4" width="6.625" style="1" bestFit="1" customWidth="1"/>
    <col min="5" max="5" width="5.5" style="1" bestFit="1" customWidth="1"/>
    <col min="6" max="6" width="11.75" style="50" bestFit="1" customWidth="1"/>
    <col min="7" max="7" width="64.5" style="35" customWidth="1"/>
    <col min="8" max="9" width="9" style="1"/>
    <col min="10" max="10" width="29.125" style="1" customWidth="1"/>
    <col min="11" max="11" width="10" style="1" bestFit="1" customWidth="1"/>
    <col min="12" max="12" width="15.875" style="1" customWidth="1"/>
    <col min="13" max="16384" width="9" style="1"/>
  </cols>
  <sheetData>
    <row r="1" spans="1:10" ht="39" customHeight="1" x14ac:dyDescent="0.2">
      <c r="A1" s="57" t="s">
        <v>123</v>
      </c>
      <c r="B1" s="57"/>
      <c r="C1" s="57"/>
      <c r="D1" s="57"/>
      <c r="E1" s="57"/>
      <c r="F1" s="57"/>
      <c r="G1" s="57"/>
    </row>
    <row r="2" spans="1:10" ht="39" customHeight="1" x14ac:dyDescent="0.2">
      <c r="A2" s="3" t="s">
        <v>0</v>
      </c>
      <c r="B2" s="3" t="s">
        <v>1</v>
      </c>
      <c r="C2" s="6" t="s">
        <v>4</v>
      </c>
      <c r="D2" s="3" t="s">
        <v>5</v>
      </c>
      <c r="E2" s="3" t="s">
        <v>6</v>
      </c>
      <c r="F2" s="46" t="s">
        <v>2</v>
      </c>
      <c r="G2" s="4" t="s">
        <v>3</v>
      </c>
    </row>
    <row r="3" spans="1:10" ht="16.5" customHeight="1" x14ac:dyDescent="0.2">
      <c r="A3" s="55" t="s">
        <v>75</v>
      </c>
      <c r="B3" s="55"/>
      <c r="C3" s="55"/>
      <c r="D3" s="55"/>
      <c r="E3" s="55"/>
      <c r="F3" s="55"/>
      <c r="G3" s="55"/>
    </row>
    <row r="4" spans="1:10" s="5" customFormat="1" ht="16.5" customHeight="1" x14ac:dyDescent="0.2">
      <c r="A4" s="10" t="s">
        <v>104</v>
      </c>
      <c r="B4" s="12" t="s">
        <v>78</v>
      </c>
      <c r="C4" s="36">
        <v>1000</v>
      </c>
      <c r="D4" s="43" t="s">
        <v>109</v>
      </c>
      <c r="E4" s="44">
        <v>1</v>
      </c>
      <c r="F4" s="47">
        <f t="shared" ref="F4:F6" si="0">C4*E4</f>
        <v>1000</v>
      </c>
      <c r="G4" s="22"/>
      <c r="H4" s="1"/>
      <c r="I4" s="5" t="s">
        <v>137</v>
      </c>
      <c r="J4" s="60">
        <f>SUM(F4:F7)</f>
        <v>21880</v>
      </c>
    </row>
    <row r="5" spans="1:10" s="5" customFormat="1" ht="49.5" x14ac:dyDescent="0.2">
      <c r="A5" s="10" t="s">
        <v>104</v>
      </c>
      <c r="B5" s="12" t="s">
        <v>80</v>
      </c>
      <c r="C5" s="36">
        <v>200</v>
      </c>
      <c r="D5" s="43" t="s">
        <v>108</v>
      </c>
      <c r="E5" s="44">
        <v>24</v>
      </c>
      <c r="F5" s="47">
        <f t="shared" si="0"/>
        <v>4800</v>
      </c>
      <c r="G5" s="22" t="s">
        <v>81</v>
      </c>
      <c r="H5" s="1"/>
    </row>
    <row r="6" spans="1:10" s="5" customFormat="1" ht="66" x14ac:dyDescent="0.2">
      <c r="A6" s="10" t="s">
        <v>104</v>
      </c>
      <c r="B6" s="12" t="s">
        <v>82</v>
      </c>
      <c r="C6" s="36">
        <v>134</v>
      </c>
      <c r="D6" s="43" t="s">
        <v>79</v>
      </c>
      <c r="E6" s="44">
        <v>120</v>
      </c>
      <c r="F6" s="47">
        <f t="shared" si="0"/>
        <v>16080</v>
      </c>
      <c r="G6" s="22" t="s">
        <v>113</v>
      </c>
      <c r="H6" s="1"/>
    </row>
    <row r="7" spans="1:10" ht="16.5" customHeight="1" x14ac:dyDescent="0.2">
      <c r="A7" s="55" t="s">
        <v>74</v>
      </c>
      <c r="B7" s="55"/>
      <c r="C7" s="55"/>
      <c r="D7" s="55"/>
      <c r="E7" s="55"/>
      <c r="F7" s="55"/>
      <c r="G7" s="55"/>
    </row>
    <row r="8" spans="1:10" ht="13.5" customHeight="1" x14ac:dyDescent="0.2">
      <c r="A8" s="10" t="s">
        <v>117</v>
      </c>
      <c r="B8" s="29" t="s">
        <v>114</v>
      </c>
      <c r="C8" s="37">
        <v>4000</v>
      </c>
      <c r="D8" s="43" t="s">
        <v>109</v>
      </c>
      <c r="E8" s="44">
        <v>1</v>
      </c>
      <c r="F8" s="47">
        <f t="shared" ref="F8:F15" si="1">C8*E8</f>
        <v>4000</v>
      </c>
      <c r="G8" s="31" t="s">
        <v>114</v>
      </c>
      <c r="I8" s="1" t="s">
        <v>131</v>
      </c>
      <c r="J8" s="60">
        <f>SUM(F9:F60)</f>
        <v>1026602.3443199999</v>
      </c>
    </row>
    <row r="9" spans="1:10" ht="13.5" customHeight="1" x14ac:dyDescent="0.2">
      <c r="A9" s="10" t="s">
        <v>117</v>
      </c>
      <c r="B9" s="29" t="s">
        <v>115</v>
      </c>
      <c r="C9" s="36">
        <v>2000</v>
      </c>
      <c r="D9" s="43" t="s">
        <v>109</v>
      </c>
      <c r="E9" s="44">
        <v>1</v>
      </c>
      <c r="F9" s="47">
        <f t="shared" si="1"/>
        <v>2000</v>
      </c>
      <c r="G9" s="31" t="s">
        <v>115</v>
      </c>
    </row>
    <row r="10" spans="1:10" ht="16.5" x14ac:dyDescent="0.2">
      <c r="A10" s="10" t="s">
        <v>117</v>
      </c>
      <c r="B10" s="29" t="s">
        <v>116</v>
      </c>
      <c r="C10" s="36">
        <v>1000</v>
      </c>
      <c r="D10" s="43" t="s">
        <v>109</v>
      </c>
      <c r="E10" s="44">
        <v>1</v>
      </c>
      <c r="F10" s="47">
        <f t="shared" si="1"/>
        <v>1000</v>
      </c>
      <c r="G10" s="31" t="s">
        <v>116</v>
      </c>
    </row>
    <row r="11" spans="1:10" ht="16.5" customHeight="1" x14ac:dyDescent="0.2">
      <c r="A11" s="55" t="s">
        <v>83</v>
      </c>
      <c r="B11" s="55"/>
      <c r="C11" s="55"/>
      <c r="D11" s="55"/>
      <c r="E11" s="55"/>
      <c r="F11" s="55"/>
      <c r="G11" s="55"/>
    </row>
    <row r="12" spans="1:10" ht="16.5" x14ac:dyDescent="0.2">
      <c r="A12" s="10" t="s">
        <v>105</v>
      </c>
      <c r="B12" s="32" t="s">
        <v>88</v>
      </c>
      <c r="C12" s="39">
        <v>10</v>
      </c>
      <c r="D12" s="20" t="s">
        <v>119</v>
      </c>
      <c r="E12" s="51">
        <v>1000</v>
      </c>
      <c r="F12" s="47">
        <f t="shared" si="1"/>
        <v>10000</v>
      </c>
      <c r="G12" s="26" t="s">
        <v>95</v>
      </c>
    </row>
    <row r="13" spans="1:10" ht="16.5" customHeight="1" x14ac:dyDescent="0.2">
      <c r="A13" s="55" t="s">
        <v>83</v>
      </c>
      <c r="B13" s="55"/>
      <c r="C13" s="55"/>
      <c r="D13" s="55"/>
      <c r="E13" s="55"/>
      <c r="F13" s="55"/>
      <c r="G13" s="55"/>
    </row>
    <row r="14" spans="1:10" ht="33" x14ac:dyDescent="0.35">
      <c r="A14" s="24" t="s">
        <v>107</v>
      </c>
      <c r="B14" s="15" t="s">
        <v>96</v>
      </c>
      <c r="C14" s="39">
        <v>800</v>
      </c>
      <c r="D14" s="52" t="s">
        <v>120</v>
      </c>
      <c r="E14" s="51">
        <v>350</v>
      </c>
      <c r="F14" s="47">
        <f t="shared" si="1"/>
        <v>280000</v>
      </c>
      <c r="G14" s="26" t="s">
        <v>126</v>
      </c>
    </row>
    <row r="15" spans="1:10" ht="33" x14ac:dyDescent="0.35">
      <c r="A15" s="24" t="s">
        <v>107</v>
      </c>
      <c r="B15" s="15" t="s">
        <v>97</v>
      </c>
      <c r="C15" s="39">
        <v>48</v>
      </c>
      <c r="D15" s="52" t="s">
        <v>120</v>
      </c>
      <c r="E15" s="51">
        <v>350</v>
      </c>
      <c r="F15" s="47">
        <f t="shared" si="1"/>
        <v>16800</v>
      </c>
      <c r="G15" s="26" t="s">
        <v>98</v>
      </c>
    </row>
    <row r="16" spans="1:10" ht="16.5" customHeight="1" x14ac:dyDescent="0.2">
      <c r="A16" s="55" t="s">
        <v>99</v>
      </c>
      <c r="B16" s="55"/>
      <c r="C16" s="55"/>
      <c r="D16" s="55"/>
      <c r="E16" s="55"/>
      <c r="F16" s="55"/>
      <c r="G16" s="55"/>
    </row>
    <row r="17" spans="1:7" ht="16.5" customHeight="1" x14ac:dyDescent="0.2">
      <c r="A17" s="7" t="s">
        <v>2</v>
      </c>
      <c r="B17" s="33"/>
      <c r="C17" s="40"/>
      <c r="D17" s="8"/>
      <c r="E17" s="9"/>
      <c r="F17" s="48">
        <f>SUM(F4:F16)</f>
        <v>335680</v>
      </c>
      <c r="G17" s="30"/>
    </row>
    <row r="18" spans="1:7" ht="13.5" customHeight="1" x14ac:dyDescent="0.2">
      <c r="A18" s="24" t="s">
        <v>100</v>
      </c>
      <c r="B18" s="28"/>
      <c r="C18" s="41"/>
      <c r="D18" s="23"/>
      <c r="E18" s="23"/>
      <c r="F18" s="49">
        <f>F17*0.067687</f>
        <v>22721.172159999998</v>
      </c>
      <c r="G18" s="34"/>
    </row>
    <row r="19" spans="1:7" ht="13.5" customHeight="1" x14ac:dyDescent="0.2">
      <c r="A19" s="24" t="s">
        <v>101</v>
      </c>
      <c r="B19" s="28"/>
      <c r="C19" s="41"/>
      <c r="D19" s="23"/>
      <c r="E19" s="23"/>
      <c r="F19" s="49">
        <f>F17+F18</f>
        <v>358401.17216000002</v>
      </c>
      <c r="G19" s="34"/>
    </row>
    <row r="61" spans="10:10" ht="13.5" customHeight="1" x14ac:dyDescent="0.2">
      <c r="J61" s="60">
        <f>SUM(F62:F66)</f>
        <v>0</v>
      </c>
    </row>
    <row r="67" spans="9:11" ht="13.5" customHeight="1" x14ac:dyDescent="0.2">
      <c r="I67" s="1" t="s">
        <v>134</v>
      </c>
      <c r="J67" s="60">
        <f>SUM(F68:F69)</f>
        <v>0</v>
      </c>
      <c r="K67" s="60">
        <f>K68+K69</f>
        <v>108000</v>
      </c>
    </row>
    <row r="68" spans="9:11" ht="13.5" customHeight="1" x14ac:dyDescent="0.2">
      <c r="K68" s="60">
        <f>F68</f>
        <v>0</v>
      </c>
    </row>
    <row r="69" spans="9:11" ht="13.5" customHeight="1" x14ac:dyDescent="0.2">
      <c r="K69" s="1">
        <v>108000</v>
      </c>
    </row>
    <row r="71" spans="9:11" ht="13.5" customHeight="1" x14ac:dyDescent="0.2">
      <c r="J71" s="60">
        <f>F72</f>
        <v>0</v>
      </c>
    </row>
    <row r="223" ht="14.25" x14ac:dyDescent="0.2"/>
  </sheetData>
  <mergeCells count="6">
    <mergeCell ref="A11:G11"/>
    <mergeCell ref="A13:G13"/>
    <mergeCell ref="A16:G16"/>
    <mergeCell ref="A1:G1"/>
    <mergeCell ref="A3:G3"/>
    <mergeCell ref="A7:G7"/>
  </mergeCells>
  <phoneticPr fontId="1" type="noConversion"/>
  <pageMargins left="0.7" right="0.7" top="0.75" bottom="0.75" header="0.3" footer="0.3"/>
  <pageSetup paperSize="9" scale="3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showGridLines="0" topLeftCell="A35" zoomScale="70" zoomScaleNormal="70" workbookViewId="0">
      <selection activeCell="F68" sqref="F68"/>
    </sheetView>
  </sheetViews>
  <sheetFormatPr defaultColWidth="9" defaultRowHeight="13.5" customHeight="1" x14ac:dyDescent="0.2"/>
  <cols>
    <col min="1" max="1" width="13.375" style="2" bestFit="1" customWidth="1"/>
    <col min="2" max="2" width="42.25" style="21" bestFit="1" customWidth="1"/>
    <col min="3" max="3" width="10.875" style="42" bestFit="1" customWidth="1"/>
    <col min="4" max="4" width="6.625" style="1" bestFit="1" customWidth="1"/>
    <col min="5" max="5" width="5.5" style="1" bestFit="1" customWidth="1"/>
    <col min="6" max="6" width="11.75" style="50" bestFit="1" customWidth="1"/>
    <col min="7" max="7" width="64.5" style="35" customWidth="1"/>
    <col min="8" max="9" width="9" style="1"/>
    <col min="10" max="10" width="29.125" style="1" customWidth="1"/>
    <col min="11" max="11" width="10" style="1" bestFit="1" customWidth="1"/>
    <col min="12" max="12" width="15.875" style="1" customWidth="1"/>
    <col min="13" max="16384" width="9" style="1"/>
  </cols>
  <sheetData>
    <row r="1" spans="1:10" ht="39" customHeight="1" x14ac:dyDescent="0.2">
      <c r="A1" s="57" t="s">
        <v>122</v>
      </c>
      <c r="B1" s="57"/>
      <c r="C1" s="57"/>
      <c r="D1" s="57"/>
      <c r="E1" s="57"/>
      <c r="F1" s="57"/>
      <c r="G1" s="57"/>
    </row>
    <row r="2" spans="1:10" ht="39" customHeight="1" x14ac:dyDescent="0.2">
      <c r="A2" s="3" t="s">
        <v>0</v>
      </c>
      <c r="B2" s="3" t="s">
        <v>1</v>
      </c>
      <c r="C2" s="6" t="s">
        <v>4</v>
      </c>
      <c r="D2" s="3" t="s">
        <v>5</v>
      </c>
      <c r="E2" s="3" t="s">
        <v>6</v>
      </c>
      <c r="F2" s="46" t="s">
        <v>2</v>
      </c>
      <c r="G2" s="4" t="s">
        <v>3</v>
      </c>
    </row>
    <row r="3" spans="1:10" ht="16.5" customHeight="1" x14ac:dyDescent="0.2">
      <c r="A3" s="55" t="s">
        <v>75</v>
      </c>
      <c r="B3" s="55"/>
      <c r="C3" s="55"/>
      <c r="D3" s="55"/>
      <c r="E3" s="55"/>
      <c r="F3" s="55"/>
      <c r="G3" s="55"/>
    </row>
    <row r="4" spans="1:10" s="5" customFormat="1" ht="16.5" customHeight="1" x14ac:dyDescent="0.2">
      <c r="A4" s="10" t="s">
        <v>104</v>
      </c>
      <c r="B4" s="12" t="s">
        <v>78</v>
      </c>
      <c r="C4" s="36">
        <v>1000</v>
      </c>
      <c r="D4" s="43" t="s">
        <v>109</v>
      </c>
      <c r="E4" s="44">
        <v>1</v>
      </c>
      <c r="F4" s="47">
        <f t="shared" ref="F4:F6" si="0">C4*E4</f>
        <v>1000</v>
      </c>
      <c r="G4" s="22"/>
      <c r="H4" s="1"/>
      <c r="I4" s="5" t="s">
        <v>136</v>
      </c>
      <c r="J4" s="60">
        <f>SUM(F4:F7)</f>
        <v>21880</v>
      </c>
    </row>
    <row r="5" spans="1:10" s="5" customFormat="1" ht="49.5" x14ac:dyDescent="0.2">
      <c r="A5" s="10" t="s">
        <v>104</v>
      </c>
      <c r="B5" s="12" t="s">
        <v>80</v>
      </c>
      <c r="C5" s="36">
        <v>200</v>
      </c>
      <c r="D5" s="43" t="s">
        <v>108</v>
      </c>
      <c r="E5" s="44">
        <v>24</v>
      </c>
      <c r="F5" s="47">
        <f t="shared" si="0"/>
        <v>4800</v>
      </c>
      <c r="G5" s="22" t="s">
        <v>81</v>
      </c>
      <c r="H5" s="1"/>
    </row>
    <row r="6" spans="1:10" s="5" customFormat="1" ht="66" x14ac:dyDescent="0.2">
      <c r="A6" s="10" t="s">
        <v>104</v>
      </c>
      <c r="B6" s="12" t="s">
        <v>82</v>
      </c>
      <c r="C6" s="36">
        <v>134</v>
      </c>
      <c r="D6" s="43" t="s">
        <v>79</v>
      </c>
      <c r="E6" s="44">
        <v>120</v>
      </c>
      <c r="F6" s="47">
        <f t="shared" si="0"/>
        <v>16080</v>
      </c>
      <c r="G6" s="22" t="s">
        <v>113</v>
      </c>
      <c r="H6" s="1"/>
    </row>
    <row r="7" spans="1:10" ht="16.5" customHeight="1" x14ac:dyDescent="0.2">
      <c r="A7" s="55" t="s">
        <v>74</v>
      </c>
      <c r="B7" s="55"/>
      <c r="C7" s="55"/>
      <c r="D7" s="55"/>
      <c r="E7" s="55"/>
      <c r="F7" s="55"/>
      <c r="G7" s="55"/>
    </row>
    <row r="8" spans="1:10" ht="13.5" customHeight="1" x14ac:dyDescent="0.2">
      <c r="A8" s="10" t="s">
        <v>117</v>
      </c>
      <c r="B8" s="29" t="s">
        <v>114</v>
      </c>
      <c r="C8" s="37">
        <v>4000</v>
      </c>
      <c r="D8" s="43" t="s">
        <v>109</v>
      </c>
      <c r="E8" s="44">
        <v>1</v>
      </c>
      <c r="F8" s="47">
        <f t="shared" ref="F8:F15" si="1">C8*E8</f>
        <v>4000</v>
      </c>
      <c r="G8" s="31" t="s">
        <v>114</v>
      </c>
      <c r="I8" s="1" t="s">
        <v>130</v>
      </c>
      <c r="J8" s="60">
        <f>SUM(F9:F60)</f>
        <v>2490445.7574399998</v>
      </c>
    </row>
    <row r="9" spans="1:10" ht="13.5" customHeight="1" x14ac:dyDescent="0.2">
      <c r="A9" s="10" t="s">
        <v>117</v>
      </c>
      <c r="B9" s="29" t="s">
        <v>115</v>
      </c>
      <c r="C9" s="36">
        <v>2000</v>
      </c>
      <c r="D9" s="43" t="s">
        <v>109</v>
      </c>
      <c r="E9" s="44">
        <v>1</v>
      </c>
      <c r="F9" s="47">
        <f t="shared" si="1"/>
        <v>2000</v>
      </c>
      <c r="G9" s="31" t="s">
        <v>115</v>
      </c>
    </row>
    <row r="10" spans="1:10" ht="16.5" x14ac:dyDescent="0.2">
      <c r="A10" s="10" t="s">
        <v>117</v>
      </c>
      <c r="B10" s="29" t="s">
        <v>116</v>
      </c>
      <c r="C10" s="36">
        <v>1000</v>
      </c>
      <c r="D10" s="43" t="s">
        <v>109</v>
      </c>
      <c r="E10" s="44">
        <v>1</v>
      </c>
      <c r="F10" s="47">
        <f t="shared" si="1"/>
        <v>1000</v>
      </c>
      <c r="G10" s="31" t="s">
        <v>116</v>
      </c>
    </row>
    <row r="11" spans="1:10" ht="16.5" customHeight="1" x14ac:dyDescent="0.2">
      <c r="A11" s="55" t="s">
        <v>83</v>
      </c>
      <c r="B11" s="55"/>
      <c r="C11" s="55"/>
      <c r="D11" s="55"/>
      <c r="E11" s="55"/>
      <c r="F11" s="55"/>
      <c r="G11" s="55"/>
    </row>
    <row r="12" spans="1:10" ht="16.5" x14ac:dyDescent="0.2">
      <c r="A12" s="10" t="s">
        <v>105</v>
      </c>
      <c r="B12" s="32" t="s">
        <v>88</v>
      </c>
      <c r="C12" s="39">
        <v>10</v>
      </c>
      <c r="D12" s="20" t="s">
        <v>119</v>
      </c>
      <c r="E12" s="51">
        <v>200</v>
      </c>
      <c r="F12" s="47">
        <f t="shared" si="1"/>
        <v>2000</v>
      </c>
      <c r="G12" s="26" t="s">
        <v>95</v>
      </c>
    </row>
    <row r="13" spans="1:10" ht="16.5" customHeight="1" x14ac:dyDescent="0.2">
      <c r="A13" s="55" t="s">
        <v>83</v>
      </c>
      <c r="B13" s="55"/>
      <c r="C13" s="55"/>
      <c r="D13" s="55"/>
      <c r="E13" s="55"/>
      <c r="F13" s="55"/>
      <c r="G13" s="55"/>
    </row>
    <row r="14" spans="1:10" ht="33" x14ac:dyDescent="0.35">
      <c r="A14" s="24" t="s">
        <v>107</v>
      </c>
      <c r="B14" s="15" t="s">
        <v>96</v>
      </c>
      <c r="C14" s="39">
        <v>800</v>
      </c>
      <c r="D14" s="52" t="s">
        <v>120</v>
      </c>
      <c r="E14" s="51">
        <v>910</v>
      </c>
      <c r="F14" s="47">
        <f t="shared" si="1"/>
        <v>728000</v>
      </c>
      <c r="G14" s="26" t="s">
        <v>126</v>
      </c>
    </row>
    <row r="15" spans="1:10" ht="33" x14ac:dyDescent="0.35">
      <c r="A15" s="24" t="s">
        <v>107</v>
      </c>
      <c r="B15" s="15" t="s">
        <v>97</v>
      </c>
      <c r="C15" s="39">
        <v>48</v>
      </c>
      <c r="D15" s="52" t="s">
        <v>120</v>
      </c>
      <c r="E15" s="51">
        <v>910</v>
      </c>
      <c r="F15" s="47">
        <f t="shared" si="1"/>
        <v>43680</v>
      </c>
      <c r="G15" s="26" t="s">
        <v>98</v>
      </c>
    </row>
    <row r="16" spans="1:10" ht="16.5" customHeight="1" x14ac:dyDescent="0.2">
      <c r="A16" s="55" t="s">
        <v>99</v>
      </c>
      <c r="B16" s="55"/>
      <c r="C16" s="55"/>
      <c r="D16" s="55"/>
      <c r="E16" s="55"/>
      <c r="F16" s="55"/>
      <c r="G16" s="55"/>
    </row>
    <row r="17" spans="1:7" ht="16.5" customHeight="1" x14ac:dyDescent="0.2">
      <c r="A17" s="7" t="s">
        <v>2</v>
      </c>
      <c r="B17" s="33"/>
      <c r="C17" s="40"/>
      <c r="D17" s="8"/>
      <c r="E17" s="9"/>
      <c r="F17" s="48">
        <f>SUM(F4:F16)</f>
        <v>802560</v>
      </c>
      <c r="G17" s="30"/>
    </row>
    <row r="18" spans="1:7" ht="13.5" customHeight="1" x14ac:dyDescent="0.2">
      <c r="A18" s="24" t="s">
        <v>100</v>
      </c>
      <c r="B18" s="28"/>
      <c r="C18" s="41"/>
      <c r="D18" s="23"/>
      <c r="E18" s="23"/>
      <c r="F18" s="49">
        <f>F17*0.067687</f>
        <v>54322.878720000001</v>
      </c>
      <c r="G18" s="34"/>
    </row>
    <row r="19" spans="1:7" ht="13.5" customHeight="1" x14ac:dyDescent="0.2">
      <c r="A19" s="24" t="s">
        <v>101</v>
      </c>
      <c r="B19" s="28"/>
      <c r="C19" s="41"/>
      <c r="D19" s="23"/>
      <c r="E19" s="23"/>
      <c r="F19" s="49">
        <f>F17+F18</f>
        <v>856882.87872000004</v>
      </c>
      <c r="G19" s="34"/>
    </row>
    <row r="61" spans="10:10" ht="13.5" customHeight="1" x14ac:dyDescent="0.2">
      <c r="J61" s="60">
        <f>SUM(F62:F66)</f>
        <v>0</v>
      </c>
    </row>
    <row r="67" spans="9:11" ht="13.5" customHeight="1" x14ac:dyDescent="0.2">
      <c r="I67" s="1" t="s">
        <v>133</v>
      </c>
      <c r="J67" s="60">
        <f>SUM(F68:F69)</f>
        <v>0</v>
      </c>
      <c r="K67" s="60">
        <f>K68+K69</f>
        <v>108000</v>
      </c>
    </row>
    <row r="68" spans="9:11" ht="13.5" customHeight="1" x14ac:dyDescent="0.2">
      <c r="K68" s="60">
        <f>F68</f>
        <v>0</v>
      </c>
    </row>
    <row r="69" spans="9:11" ht="13.5" customHeight="1" x14ac:dyDescent="0.2">
      <c r="K69" s="1">
        <v>108000</v>
      </c>
    </row>
    <row r="71" spans="9:11" ht="13.5" customHeight="1" x14ac:dyDescent="0.2">
      <c r="J71" s="60">
        <f>F72</f>
        <v>0</v>
      </c>
    </row>
    <row r="223" ht="14.25" x14ac:dyDescent="0.2"/>
  </sheetData>
  <mergeCells count="6">
    <mergeCell ref="A11:G11"/>
    <mergeCell ref="A13:G13"/>
    <mergeCell ref="A16:G16"/>
    <mergeCell ref="A1:G1"/>
    <mergeCell ref="A3:G3"/>
    <mergeCell ref="A7:G7"/>
  </mergeCells>
  <phoneticPr fontId="1" type="noConversion"/>
  <pageMargins left="0.7" right="0.7" top="0.75" bottom="0.75" header="0.3" footer="0.3"/>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2</vt:i4>
      </vt:variant>
    </vt:vector>
  </HeadingPairs>
  <TitlesOfParts>
    <vt:vector size="8" baseType="lpstr">
      <vt:lpstr>总表</vt:lpstr>
      <vt:lpstr>第一期</vt:lpstr>
      <vt:lpstr>第二期</vt:lpstr>
      <vt:lpstr>第三期</vt:lpstr>
      <vt:lpstr>第四期</vt:lpstr>
      <vt:lpstr>第五期</vt:lpstr>
      <vt:lpstr>第一期!Print_Area</vt:lpstr>
      <vt:lpstr>总表!Print_Area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UBSB001杨维大</dc:creator>
  <cp:lastModifiedBy>客户部何凌云</cp:lastModifiedBy>
  <cp:lastPrinted>2019-04-12T09:26:46Z</cp:lastPrinted>
  <dcterms:created xsi:type="dcterms:W3CDTF">2013-12-11T09:30:26Z</dcterms:created>
  <dcterms:modified xsi:type="dcterms:W3CDTF">2019-04-15T09:12:12Z</dcterms:modified>
</cp:coreProperties>
</file>