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MZHAI\melitta\T1\hana\"/>
    </mc:Choice>
  </mc:AlternateContent>
  <bookViews>
    <workbookView xWindow="0" yWindow="0" windowWidth="28800" windowHeight="13215"/>
  </bookViews>
  <sheets>
    <sheet name="医学服务报价" sheetId="15" r:id="rId1"/>
    <sheet name="项目日程安排" sheetId="14" r:id="rId2"/>
    <sheet name="所有文献资料详情" sheetId="13" state="hidden" r:id="rId3"/>
  </sheets>
  <definedNames>
    <definedName name="_xlnm._FilterDatabase" localSheetId="2" hidden="1">所有文献资料详情!$A$1:$F$125</definedName>
    <definedName name="Display_Week" localSheetId="1">项目日程安排!$E$3</definedName>
    <definedName name="Display_Week">#REF!</definedName>
    <definedName name="_xlnm.Print_Titles" localSheetId="1">项目日程安排!$3:$5</definedName>
    <definedName name="Project_Start" localSheetId="1">项目日程安排!$E$2</definedName>
    <definedName name="Project_Start">#REF!</definedName>
    <definedName name="s" localSheetId="1">项目日程安排!$E1</definedName>
    <definedName name="s">#REF!</definedName>
    <definedName name="task_end" localSheetId="1">项目日程安排!$F1</definedName>
    <definedName name="task_progress" localSheetId="1">项目日程安排!$D1</definedName>
    <definedName name="task_start" localSheetId="1">项目日程安排!$E1</definedName>
    <definedName name="今天" localSheetId="1">TODAY()</definedName>
  </definedNames>
  <calcPr calcId="152511"/>
</workbook>
</file>

<file path=xl/calcChain.xml><?xml version="1.0" encoding="utf-8"?>
<calcChain xmlns="http://schemas.openxmlformats.org/spreadsheetml/2006/main">
  <c r="E29" i="14" l="1"/>
  <c r="F125" i="13" l="1"/>
  <c r="H39" i="14"/>
  <c r="H11" i="14"/>
  <c r="H7" i="14"/>
  <c r="H6" i="14"/>
  <c r="F9" i="14"/>
  <c r="E12" i="15"/>
  <c r="E11" i="15"/>
  <c r="E10" i="15"/>
  <c r="E13" i="15" l="1"/>
  <c r="E15" i="15" s="1"/>
  <c r="E8" i="14"/>
  <c r="F8" i="14"/>
  <c r="F10" i="14"/>
  <c r="E9" i="14"/>
  <c r="H9" i="14" s="1"/>
  <c r="E10" i="14"/>
  <c r="I4" i="14"/>
  <c r="H8" i="14" l="1"/>
  <c r="J4" i="14"/>
  <c r="I3" i="14"/>
  <c r="I5" i="14"/>
  <c r="H10" i="14"/>
  <c r="E13" i="14"/>
  <c r="E14" i="14" l="1"/>
  <c r="E12" i="14"/>
  <c r="F12" i="14" s="1"/>
  <c r="F13" i="14"/>
  <c r="H13" i="14" s="1"/>
  <c r="J5" i="14"/>
  <c r="K4" i="14"/>
  <c r="K5" i="14" l="1"/>
  <c r="L4" i="14"/>
  <c r="E15" i="14"/>
  <c r="F29" i="14" s="1"/>
  <c r="F14" i="14"/>
  <c r="H14" i="14" s="1"/>
  <c r="F15" i="14" l="1"/>
  <c r="H15" i="14" s="1"/>
  <c r="L5" i="14"/>
  <c r="M4" i="14"/>
  <c r="M5" i="14" l="1"/>
  <c r="N4" i="14"/>
  <c r="E16" i="14"/>
  <c r="E17" i="14" l="1"/>
  <c r="F16" i="14"/>
  <c r="H29" i="14"/>
  <c r="E30" i="14"/>
  <c r="F30" i="14" s="1"/>
  <c r="E31" i="14" s="1"/>
  <c r="N5" i="14"/>
  <c r="O4" i="14"/>
  <c r="O5" i="14" l="1"/>
  <c r="P4" i="14"/>
  <c r="F31" i="14"/>
  <c r="H31" i="14" s="1"/>
  <c r="E32" i="14"/>
  <c r="F17" i="14"/>
  <c r="E18" i="14" s="1"/>
  <c r="F32" i="14" l="1"/>
  <c r="E33" i="14" s="1"/>
  <c r="F18" i="14"/>
  <c r="H18" i="14" s="1"/>
  <c r="E19" i="14"/>
  <c r="H17" i="14"/>
  <c r="P3" i="14"/>
  <c r="P5" i="14"/>
  <c r="Q4" i="14"/>
  <c r="F19" i="14" l="1"/>
  <c r="E20" i="14" s="1"/>
  <c r="E34" i="14"/>
  <c r="F33" i="14"/>
  <c r="H33" i="14" s="1"/>
  <c r="Q5" i="14"/>
  <c r="R4" i="14"/>
  <c r="H32" i="14"/>
  <c r="H19" i="14" l="1"/>
  <c r="F20" i="14"/>
  <c r="E21" i="14" s="1"/>
  <c r="R5" i="14"/>
  <c r="S4" i="14"/>
  <c r="E35" i="14"/>
  <c r="F34" i="14"/>
  <c r="H34" i="14" s="1"/>
  <c r="H20" i="14" l="1"/>
  <c r="F35" i="14"/>
  <c r="E36" i="14" s="1"/>
  <c r="F21" i="14"/>
  <c r="E22" i="14" s="1"/>
  <c r="F22" i="14" s="1"/>
  <c r="E23" i="14" s="1"/>
  <c r="F23" i="14" s="1"/>
  <c r="S5" i="14"/>
  <c r="T4" i="14"/>
  <c r="H21" i="14" l="1"/>
  <c r="T5" i="14"/>
  <c r="U4" i="14"/>
  <c r="H35" i="14"/>
  <c r="E38" i="14"/>
  <c r="F38" i="14" s="1"/>
  <c r="F36" i="14"/>
  <c r="H36" i="14" s="1"/>
  <c r="E37" i="14"/>
  <c r="H38" i="14" l="1"/>
  <c r="F37" i="14"/>
  <c r="H37" i="14" s="1"/>
  <c r="U5" i="14"/>
  <c r="V4" i="14"/>
  <c r="E24" i="14"/>
  <c r="F24" i="14" s="1"/>
  <c r="E25" i="14" l="1"/>
  <c r="F25" i="14" s="1"/>
  <c r="V5" i="14"/>
  <c r="W4" i="14"/>
  <c r="E26" i="14" l="1"/>
  <c r="F26" i="14" s="1"/>
  <c r="E27" i="14" s="1"/>
  <c r="F27" i="14" s="1"/>
  <c r="W5" i="14"/>
  <c r="X4" i="14"/>
  <c r="W3" i="14"/>
  <c r="X5" i="14" l="1"/>
  <c r="Y4" i="14"/>
  <c r="Y5" i="14" l="1"/>
  <c r="Z4" i="14"/>
  <c r="Z5" i="14" l="1"/>
  <c r="AA4" i="14"/>
  <c r="AA5" i="14" l="1"/>
  <c r="AB4" i="14"/>
  <c r="AB5" i="14" l="1"/>
  <c r="AC4" i="14"/>
  <c r="AC5" i="14" l="1"/>
  <c r="AD4" i="14"/>
  <c r="AD5" i="14" l="1"/>
  <c r="AE4" i="14"/>
  <c r="AD3" i="14"/>
  <c r="AE5" i="14" l="1"/>
  <c r="AF4" i="14"/>
  <c r="AF5" i="14" l="1"/>
  <c r="AG4" i="14"/>
  <c r="AH4" i="14" l="1"/>
  <c r="AG5" i="14"/>
  <c r="AH5" i="14" l="1"/>
  <c r="AI4" i="14"/>
  <c r="AI5" i="14" l="1"/>
  <c r="AJ4" i="14"/>
  <c r="AJ5" i="14" l="1"/>
  <c r="AK4" i="14"/>
  <c r="AK5" i="14" l="1"/>
  <c r="AL4" i="14"/>
  <c r="AK3" i="14"/>
  <c r="AL5" i="14" l="1"/>
  <c r="AM4" i="14"/>
  <c r="AM5" i="14" l="1"/>
  <c r="AN4" i="14"/>
  <c r="AO4" i="14" l="1"/>
  <c r="AN5" i="14"/>
  <c r="AO5" i="14" l="1"/>
  <c r="AP4" i="14"/>
  <c r="AP5" i="14" l="1"/>
  <c r="AQ4" i="14"/>
  <c r="AQ5" i="14" l="1"/>
  <c r="AR4" i="14"/>
  <c r="AR3" i="14" l="1"/>
  <c r="AR5" i="14"/>
  <c r="AS4" i="14"/>
  <c r="AS5" i="14" l="1"/>
  <c r="AT4" i="14"/>
  <c r="AT5" i="14" l="1"/>
  <c r="AU4" i="14"/>
  <c r="AU5" i="14" l="1"/>
  <c r="AV4" i="14"/>
  <c r="AV5" i="14" l="1"/>
  <c r="AW4" i="14"/>
  <c r="AX4" i="14" l="1"/>
  <c r="AW5" i="14"/>
  <c r="AX5" i="14" l="1"/>
  <c r="AY4" i="14"/>
  <c r="AY5" i="14" l="1"/>
  <c r="AZ4" i="14"/>
  <c r="AY3" i="14"/>
  <c r="AZ5" i="14" l="1"/>
  <c r="BA4" i="14"/>
  <c r="BA5" i="14" l="1"/>
  <c r="BB4" i="14"/>
  <c r="BB5" i="14" l="1"/>
  <c r="BC4" i="14"/>
  <c r="BC5" i="14" l="1"/>
  <c r="BD4" i="14"/>
  <c r="BD5" i="14" l="1"/>
  <c r="BE4" i="14"/>
  <c r="BE5" i="14" l="1"/>
  <c r="BF4" i="14"/>
  <c r="BF5" i="14" l="1"/>
  <c r="BG4" i="14"/>
  <c r="BF3" i="14"/>
  <c r="BG5" i="14" l="1"/>
  <c r="BH4" i="14"/>
  <c r="BH5" i="14" l="1"/>
  <c r="BI4" i="14"/>
  <c r="BI5" i="14" l="1"/>
  <c r="BJ4" i="14"/>
  <c r="BJ5" i="14" l="1"/>
  <c r="BK4" i="14"/>
  <c r="BK5" i="14" l="1"/>
  <c r="BL4" i="14"/>
  <c r="BL5" i="14" l="1"/>
  <c r="BM4" i="14"/>
  <c r="BM5" i="14" l="1"/>
  <c r="BN4" i="14"/>
  <c r="BM3" i="14"/>
  <c r="BN5" i="14" l="1"/>
  <c r="BO4" i="14"/>
  <c r="BO5" i="14" l="1"/>
  <c r="BP4" i="14"/>
  <c r="BP5" i="14" l="1"/>
  <c r="BQ4" i="14"/>
  <c r="BQ5" i="14" l="1"/>
  <c r="BR4" i="14"/>
  <c r="BR5" i="14" l="1"/>
  <c r="BS4" i="14"/>
  <c r="BS5" i="14" l="1"/>
  <c r="BT4" i="14"/>
  <c r="BT3" i="14" l="1"/>
  <c r="BT5" i="14"/>
  <c r="BU4" i="14"/>
  <c r="BV4" i="14" l="1"/>
  <c r="BU5" i="14"/>
  <c r="BV5" i="14" l="1"/>
  <c r="BW4" i="14"/>
  <c r="BW5" i="14" l="1"/>
  <c r="BX4" i="14"/>
  <c r="BX5" i="14" l="1"/>
  <c r="BY4" i="14"/>
  <c r="BY5" i="14" l="1"/>
  <c r="BZ4" i="14"/>
  <c r="BZ5" i="14" l="1"/>
  <c r="CA4" i="14"/>
  <c r="CA5" i="14" l="1"/>
  <c r="CB4" i="14"/>
  <c r="CA3" i="14"/>
  <c r="CB5" i="14" l="1"/>
  <c r="CC4" i="14"/>
  <c r="CC5" i="14" l="1"/>
  <c r="CD4" i="14"/>
  <c r="CD5" i="14" l="1"/>
  <c r="CE4" i="14"/>
  <c r="CE5" i="14" l="1"/>
  <c r="CF4" i="14"/>
  <c r="CF5" i="14" l="1"/>
  <c r="CG4" i="14"/>
  <c r="CG5" i="14" l="1"/>
  <c r="CH4" i="14"/>
  <c r="CH5" i="14" l="1"/>
  <c r="CI4" i="14"/>
  <c r="CH3" i="14"/>
  <c r="CI5" i="14" l="1"/>
  <c r="CJ4" i="14"/>
  <c r="CJ5" i="14" l="1"/>
  <c r="CK4" i="14"/>
  <c r="CK5" i="14" l="1"/>
  <c r="CL4" i="14"/>
  <c r="CL5" i="14" l="1"/>
  <c r="CM4" i="14"/>
  <c r="CM5" i="14" l="1"/>
  <c r="CN4" i="14"/>
  <c r="CN5" i="14" l="1"/>
  <c r="CO4" i="14"/>
  <c r="CO5" i="14" l="1"/>
  <c r="CP4" i="14"/>
  <c r="CO3" i="14"/>
  <c r="CP5" i="14" l="1"/>
  <c r="CQ4" i="14"/>
  <c r="CQ5" i="14" l="1"/>
  <c r="CR4" i="14"/>
  <c r="CS4" i="14" l="1"/>
  <c r="CR5" i="14"/>
  <c r="CS5" i="14" l="1"/>
  <c r="CT4" i="14"/>
  <c r="CT5" i="14" l="1"/>
  <c r="CU4" i="14"/>
  <c r="CU5" i="14" l="1"/>
  <c r="CV4" i="14"/>
  <c r="CV3" i="14" l="1"/>
  <c r="CV5" i="14"/>
  <c r="CW4" i="14"/>
  <c r="CW5" i="14" l="1"/>
  <c r="CX4" i="14"/>
  <c r="CX5" i="14" l="1"/>
  <c r="CY4" i="14"/>
  <c r="CY5" i="14" l="1"/>
  <c r="CZ4" i="14"/>
  <c r="CZ5" i="14" l="1"/>
  <c r="DA4" i="14"/>
  <c r="DB4" i="14" l="1"/>
  <c r="DA5" i="14"/>
  <c r="DB5" i="14" l="1"/>
  <c r="DC4" i="14"/>
  <c r="DC5" i="14" l="1"/>
  <c r="DD4" i="14"/>
  <c r="DC3" i="14"/>
  <c r="DD5" i="14" l="1"/>
  <c r="DE4" i="14"/>
  <c r="DE5" i="14" l="1"/>
  <c r="DF4" i="14"/>
  <c r="DF5" i="14" l="1"/>
  <c r="DG4" i="14"/>
  <c r="DG5" i="14" l="1"/>
  <c r="DH4" i="14"/>
  <c r="DH5" i="14" l="1"/>
  <c r="DI4" i="14"/>
  <c r="DI5" i="14" s="1"/>
</calcChain>
</file>

<file path=xl/sharedStrings.xml><?xml version="1.0" encoding="utf-8"?>
<sst xmlns="http://schemas.openxmlformats.org/spreadsheetml/2006/main" count="387" uniqueCount="257">
  <si>
    <t>Quotation Form</t>
  </si>
  <si>
    <t xml:space="preserve">            医学服务报价单                                                                      时间：2019年12月11日</t>
  </si>
  <si>
    <t>委托方：上海盛世麦田</t>
  </si>
  <si>
    <t>受托方：南京诺格医药科技有限公司</t>
  </si>
  <si>
    <t>内容及报价</t>
  </si>
  <si>
    <t>项目</t>
  </si>
  <si>
    <t>单位</t>
  </si>
  <si>
    <t>单价</t>
  </si>
  <si>
    <t>数量</t>
  </si>
  <si>
    <t>合计（RMB）</t>
  </si>
  <si>
    <t>工作系统整理与规划、反馈</t>
  </si>
  <si>
    <t>套</t>
  </si>
  <si>
    <t>不计入</t>
  </si>
  <si>
    <t>医学资料翻译（详见项目日程安排表中所列内容）</t>
  </si>
  <si>
    <t>页</t>
  </si>
  <si>
    <t>医学幻灯制作（详见项目日程安排表中所列内容）</t>
  </si>
  <si>
    <t>page</t>
  </si>
  <si>
    <t>医学DA制作</t>
  </si>
  <si>
    <t>小计</t>
  </si>
  <si>
    <t>税金6%</t>
  </si>
  <si>
    <t>总计</t>
  </si>
  <si>
    <t>最后按实际工作数量结算</t>
  </si>
  <si>
    <t>在此工作表中创建项目日程安排。
在单元格 B1 中输入此项目的标题。
有关如何使用此工作表（包括屏幕阅读器的说明）以及此工作簿作者的信息包含在“关于”工作表中。
继续向下浏览 A 列，获取进一步指示。</t>
  </si>
  <si>
    <t>Fabrazyme治疗法布雷病</t>
  </si>
  <si>
    <t>在单元格 B3 中输入项目主管的姓名。在单元格 E3 中输入项目开始日期。项目开始：标签位于单元格 C3 中。</t>
  </si>
  <si>
    <t>单元格 E4 中的显示周数表示单元格 I4 中项目日程安排内显示的起始周数。项目开始日期视为第 1 周。要更改显示周数，只需单元格 E4 中输入新的周数。
从单元格 E4 的显示周数开始，每周的开始日期从单元格 I4 开始并且说自动计算得出的。在该视图中，从单元格 I4 到单元格 BF4 共有 8 周的时间。
请勿修改这些单元格。
显示周数：标签位于单元格 C4 中。</t>
  </si>
  <si>
    <t>单元格 I5 到 BL5 包含每个日期单元格上方单元格块中表示的星期的日期数字并且是自动计算得出的。
请勿修改这些单元格。
今天的日期带有红色（十六进制 #AD3815）轮廓（从第 5 行中显示今天日期的列及至项目日程安排结尾的该列）。</t>
  </si>
  <si>
    <t>此行包含其后面的项目日程安排的标题。
从 B6 浏览到 BL6 以获取内容。该标题上方日期一周中每一天的首字母，从单元格 I6 开始，直到单元格 BL6。
所有项目日程表图表都是根据输入的开始和结束日期使用条件格式自动生成的。
从单元格 I7 开始的列 I 之后，请勿修改列内单元格中的内容。</t>
  </si>
  <si>
    <t>任务</t>
  </si>
  <si>
    <t>预计页数</t>
  </si>
  <si>
    <t>进度</t>
  </si>
  <si>
    <t>开始日期</t>
  </si>
  <si>
    <t>结束日期</t>
  </si>
  <si>
    <t>天数</t>
  </si>
  <si>
    <t xml:space="preserve">请勿删除此行。隐藏了此行，以保留用于突出显示项目日程安排中当天的公式。 </t>
  </si>
  <si>
    <t>单元格 B8 包含第 1 阶段示例标题。
在单元格 B8 中输入新标题。
如果适用于你的项目，请在单元格 C8 中输入名称以指定阶段。
如果适用于你的项目，请在单元格 D8 中输入整个阶段的进度。
如果适用于你的项目，请在单元格 E8 和 F8 中输入整个阶段的开始和结束日期。
甘特图将根据输入的进度自动填充适当的日期和着色。
要仅从任务中删除阶段和工作，只需删除此行即可。</t>
  </si>
  <si>
    <t>阶段一：梳理Fabrazyme相关资料，整理工作内容</t>
  </si>
  <si>
    <t xml:space="preserve">单元格 B9 包含示例任务“任务 1”。
在单元格 B9 中输入新的任务名称。
在单元格 C9 中输入任务负责人。
在单元格 D9 中输入任务进度。进度条出现在单元格中，并根据单元格中的数字进行着色。例如，50% 的进度将着色一半的单元格。
在单元格 E9 中输入任务开始日期。
在单元格 F9 中输入任务结束日期。
从单元格 I9 到 BL9 的块中显示输入日期的已着色状态栏。 </t>
  </si>
  <si>
    <t>任务 1：整理资料包，列出资料内容</t>
  </si>
  <si>
    <t>第 10 行到第 13 行重复第 9 行的模式。
请对此工作表中的所有任务行重复单元格 A9 中的指令。覆盖任何示例数据。
另一个阶段的示例从单元格 A14 开始。
继续在单元格 A10 到 A13 中输入任务或转到单元格 A14 了解详细信息。</t>
  </si>
  <si>
    <t>任务 2：对资料内容进行整理，按照需要列出需要翻译的内容</t>
  </si>
  <si>
    <r>
      <rPr>
        <sz val="11"/>
        <color theme="1"/>
        <rFont val="Microsoft YaHei UI"/>
        <family val="2"/>
        <charset val="134"/>
      </rPr>
      <t>任务 3：针对</t>
    </r>
    <r>
      <rPr>
        <sz val="11"/>
        <color theme="1"/>
        <rFont val="Microsoft YaHei UI"/>
        <family val="2"/>
        <charset val="134"/>
      </rPr>
      <t>Fabrazyme治疗法布雷病，列出预期制作幻灯内容</t>
    </r>
  </si>
  <si>
    <t>右侧的单元格包含第 2 阶段示例标题。
可随时在 B 列中创建新阶段。此项目日程安排不需要阶段。要删除阶段，只需删除该行即可。
要在此行中创建新的阶段块，请在右侧的单元格中输入新的标题。
要继续向上述阶段添加任务，请在此行上方输入一个新行，并按照单元格 A9 的指令填写任务数据。
根据单元格 A8 的指令更新右侧单元格中的阶段详细信息。
继续向下浏览 A 列单元格，了解更多信息。
如果尚未在此工作表中添加任何新行，将在单元格 B20 和 B26 中找到已创建的 2 个其他示例阶段块。否则，请浏览 A 列单元格以查找其他块。
在需要时重复单元格 A8 和 A9 的说明进行操作。</t>
  </si>
  <si>
    <t>阶段二：翻译Fabrazyme相关资料（详情见所有文献资料详情标黄部分）【找一个周集中做】</t>
  </si>
  <si>
    <t xml:space="preserve">    先导工作：医学专有名词翻译</t>
  </si>
  <si>
    <t>任务1：培训幻灯：Fabry病诊断和治疗</t>
  </si>
  <si>
    <t>任务2：培训幻灯：Fabry病症状和体征</t>
  </si>
  <si>
    <t>任务3：培训幻灯：Fabry病诊断方法</t>
  </si>
  <si>
    <t>任务4：培训幻灯：Fabry病肾活检的重要性（暂不开展）</t>
  </si>
  <si>
    <t>任务5：培训幻灯：Fabry病的家族关系</t>
  </si>
  <si>
    <t>任务6：培训幻灯：Fabry病的肾脏反应</t>
  </si>
  <si>
    <t>任务8：培训幻灯：Fabry病的神经学表现</t>
  </si>
  <si>
    <t>任务9：培训幻灯：Fabry病患者诊断和治疗反应的有效标志物</t>
  </si>
  <si>
    <t>阶段三：拟开展的幻灯等制作工作</t>
  </si>
  <si>
    <t>任务 1：Fabry疾病整体介绍幻灯</t>
  </si>
  <si>
    <t>任务 2：Fabrazyme医学洞察信息幻灯（暂不开展）</t>
  </si>
  <si>
    <r>
      <rPr>
        <sz val="11"/>
        <color theme="1"/>
        <rFont val="Microsoft YaHei UI"/>
        <family val="2"/>
        <charset val="134"/>
      </rPr>
      <t>任务 3：</t>
    </r>
    <r>
      <rPr>
        <sz val="11"/>
        <color theme="1"/>
        <rFont val="Microsoft YaHei UI"/>
        <family val="2"/>
        <charset val="134"/>
      </rPr>
      <t>Fabrazyme</t>
    </r>
    <r>
      <rPr>
        <sz val="11"/>
        <color theme="1"/>
        <rFont val="Microsoft YaHei UI"/>
        <family val="2"/>
        <charset val="134"/>
      </rPr>
      <t>药物临床试验幻灯</t>
    </r>
    <r>
      <rPr>
        <sz val="11"/>
        <color theme="1"/>
        <rFont val="Microsoft YaHei UI"/>
        <family val="2"/>
        <charset val="134"/>
      </rPr>
      <t xml:space="preserve"> </t>
    </r>
  </si>
  <si>
    <t>任务 4：不同国家Fabry治疗指南共识解读</t>
  </si>
  <si>
    <t>任务 5：Fabrazyme的使用手册与不良反应处理（放后）</t>
  </si>
  <si>
    <t>任务 6：Fabrazyme核心内容幻灯</t>
  </si>
  <si>
    <t>这是一个空行</t>
  </si>
  <si>
    <r>
      <rPr>
        <sz val="11"/>
        <color theme="1"/>
        <rFont val="Microsoft YaHei UI"/>
        <family val="2"/>
        <charset val="134"/>
      </rPr>
      <t>任务 7：Fabrazyme</t>
    </r>
    <r>
      <rPr>
        <sz val="11"/>
        <color theme="1"/>
        <rFont val="Microsoft YaHei UI"/>
        <family val="2"/>
        <charset val="134"/>
      </rPr>
      <t>和竞品比较幻灯</t>
    </r>
  </si>
  <si>
    <t>此行标记项目日程安排的结尾。请勿在此行中输入任何内容。
在此行上方插入新行，以继续构建项目日程安排。</t>
  </si>
  <si>
    <t>任务 8：Fabrazyme科室会幻灯</t>
  </si>
  <si>
    <t>任务 9：Fabrazyme AB meeting幻灯</t>
  </si>
  <si>
    <t>任务 10：Fabrazyme产品DA</t>
  </si>
  <si>
    <t>在此行上方插入新行</t>
  </si>
  <si>
    <r>
      <rPr>
        <b/>
        <sz val="16"/>
        <color theme="0"/>
        <rFont val="微软雅黑"/>
        <family val="2"/>
        <charset val="134"/>
      </rPr>
      <t>文件</t>
    </r>
  </si>
  <si>
    <r>
      <rPr>
        <b/>
        <sz val="16"/>
        <color theme="0"/>
        <rFont val="微软雅黑"/>
        <family val="2"/>
        <charset val="134"/>
      </rPr>
      <t>一级子文件</t>
    </r>
  </si>
  <si>
    <r>
      <rPr>
        <b/>
        <sz val="16"/>
        <color theme="0"/>
        <rFont val="微软雅黑"/>
        <family val="2"/>
        <charset val="134"/>
      </rPr>
      <t>二级子文件</t>
    </r>
  </si>
  <si>
    <r>
      <rPr>
        <b/>
        <sz val="16"/>
        <color theme="0"/>
        <rFont val="微软雅黑"/>
        <family val="2"/>
        <charset val="134"/>
      </rPr>
      <t>三级子文件</t>
    </r>
  </si>
  <si>
    <r>
      <rPr>
        <b/>
        <sz val="16"/>
        <color theme="0"/>
        <rFont val="微软雅黑"/>
        <family val="2"/>
        <charset val="134"/>
      </rPr>
      <t>文件类型</t>
    </r>
  </si>
  <si>
    <r>
      <rPr>
        <b/>
        <sz val="16"/>
        <color theme="0"/>
        <rFont val="微软雅黑"/>
        <family val="2"/>
        <charset val="134"/>
      </rPr>
      <t>页数</t>
    </r>
  </si>
  <si>
    <r>
      <rPr>
        <b/>
        <sz val="11"/>
        <color theme="1"/>
        <rFont val="微软雅黑"/>
        <family val="2"/>
        <charset val="134"/>
      </rPr>
      <t>文件夹一：品牌资料</t>
    </r>
    <r>
      <rPr>
        <b/>
        <sz val="11"/>
        <color theme="1"/>
        <rFont val="Arial"/>
        <family val="2"/>
      </rPr>
      <t xml:space="preserve"> BRANDING MATERIALS</t>
    </r>
  </si>
  <si>
    <r>
      <rPr>
        <sz val="11"/>
        <color theme="1"/>
        <rFont val="Arial"/>
        <family val="2"/>
      </rPr>
      <t>7</t>
    </r>
    <r>
      <rPr>
        <sz val="11"/>
        <color theme="1"/>
        <rFont val="微软雅黑"/>
        <family val="2"/>
        <charset val="134"/>
      </rPr>
      <t>个子文件夹</t>
    </r>
  </si>
  <si>
    <r>
      <rPr>
        <sz val="11"/>
        <color theme="1"/>
        <rFont val="Arial"/>
        <family val="2"/>
      </rPr>
      <t>1. (</t>
    </r>
    <r>
      <rPr>
        <sz val="11"/>
        <color theme="1"/>
        <rFont val="微软雅黑"/>
        <family val="2"/>
        <charset val="134"/>
      </rPr>
      <t>旧档案，仅供参考</t>
    </r>
    <r>
      <rPr>
        <sz val="11"/>
        <color theme="1"/>
        <rFont val="Arial"/>
        <family val="2"/>
      </rPr>
      <t>)</t>
    </r>
    <r>
      <rPr>
        <sz val="11"/>
        <color theme="1"/>
        <rFont val="微软雅黑"/>
        <family val="2"/>
        <charset val="134"/>
      </rPr>
      <t>小册子</t>
    </r>
    <r>
      <rPr>
        <sz val="11"/>
        <color theme="1"/>
        <rFont val="Arial"/>
        <family val="2"/>
      </rPr>
      <t xml:space="preserve"> (Old file, just for reference) Brochure</t>
    </r>
    <r>
      <rPr>
        <sz val="11"/>
        <color theme="1"/>
        <rFont val="微软雅黑"/>
        <family val="2"/>
        <charset val="134"/>
      </rPr>
      <t>：</t>
    </r>
    <r>
      <rPr>
        <sz val="11"/>
        <color theme="1"/>
        <rFont val="Arial"/>
        <family val="2"/>
      </rPr>
      <t>Dose Matters Renal Sales Aid+E-Detailer</t>
    </r>
  </si>
  <si>
    <t>Nephro_AdultBody_diagram_signs&amp;symptoms Helvetica reference</t>
  </si>
  <si>
    <t>pdf</t>
  </si>
  <si>
    <t>FZ-Renal-Sales-Aid</t>
  </si>
  <si>
    <r>
      <rPr>
        <sz val="11"/>
        <color theme="1"/>
        <rFont val="Arial"/>
        <family val="2"/>
      </rPr>
      <t>2. (</t>
    </r>
    <r>
      <rPr>
        <sz val="11"/>
        <color theme="1"/>
        <rFont val="微软雅黑"/>
        <family val="2"/>
        <charset val="134"/>
      </rPr>
      <t>旧档案，仅供参考</t>
    </r>
    <r>
      <rPr>
        <sz val="11"/>
        <color theme="1"/>
        <rFont val="Arial"/>
        <family val="2"/>
      </rPr>
      <t>)</t>
    </r>
    <r>
      <rPr>
        <sz val="11"/>
        <color theme="1"/>
        <rFont val="微软雅黑"/>
        <family val="2"/>
        <charset val="134"/>
      </rPr>
      <t>小册子</t>
    </r>
    <r>
      <rPr>
        <sz val="11"/>
        <color theme="1"/>
        <rFont val="Arial"/>
        <family val="2"/>
      </rPr>
      <t xml:space="preserve"> (Old file, just for reference) Brochure</t>
    </r>
    <r>
      <rPr>
        <sz val="11"/>
        <color theme="1"/>
        <rFont val="微软雅黑"/>
        <family val="2"/>
        <charset val="134"/>
      </rPr>
      <t>：</t>
    </r>
    <r>
      <rPr>
        <sz val="11"/>
        <color theme="1"/>
        <rFont val="Arial"/>
        <family val="2"/>
      </rPr>
      <t>The Benefits of Early Treatment with Fabrazyme 1mgkg2 Weeks HCP Brochure</t>
    </r>
  </si>
  <si>
    <t>Early Treatment with Fabrazyme Brochure 16 pages Updated 8-15-17 v2</t>
  </si>
  <si>
    <r>
      <rPr>
        <sz val="11"/>
        <color theme="1"/>
        <rFont val="Arial"/>
        <family val="2"/>
      </rPr>
      <t xml:space="preserve">3. </t>
    </r>
    <r>
      <rPr>
        <sz val="11"/>
        <color theme="1"/>
        <rFont val="微软雅黑"/>
        <family val="2"/>
        <charset val="134"/>
      </rPr>
      <t>动画：</t>
    </r>
    <r>
      <rPr>
        <sz val="11"/>
        <color theme="1"/>
        <rFont val="Arial"/>
        <family val="2"/>
      </rPr>
      <t>Fabrazyme</t>
    </r>
    <r>
      <rPr>
        <sz val="11"/>
        <color theme="1"/>
        <rFont val="微软雅黑"/>
        <family val="2"/>
        <charset val="134"/>
      </rPr>
      <t>动作动画机制</t>
    </r>
    <r>
      <rPr>
        <sz val="11"/>
        <color theme="1"/>
        <rFont val="Arial"/>
        <family val="2"/>
      </rPr>
      <t xml:space="preserve"> Animation</t>
    </r>
    <r>
      <rPr>
        <sz val="11"/>
        <color theme="1"/>
        <rFont val="微软雅黑"/>
        <family val="2"/>
        <charset val="134"/>
      </rPr>
      <t>：</t>
    </r>
    <r>
      <rPr>
        <sz val="11"/>
        <color theme="1"/>
        <rFont val="Arial"/>
        <family val="2"/>
      </rPr>
      <t>Fabrazyme Mechanism of Action Animation</t>
    </r>
  </si>
  <si>
    <t>Fabrazyme-MOA-5-22-17</t>
  </si>
  <si>
    <t>word</t>
  </si>
  <si>
    <r>
      <rPr>
        <sz val="11"/>
        <color theme="1"/>
        <rFont val="Arial"/>
        <family val="2"/>
      </rPr>
      <t xml:space="preserve">4. </t>
    </r>
    <r>
      <rPr>
        <sz val="11"/>
        <color theme="1"/>
        <rFont val="微软雅黑"/>
        <family val="2"/>
        <charset val="134"/>
      </rPr>
      <t>动画：</t>
    </r>
    <r>
      <rPr>
        <sz val="11"/>
        <color theme="1"/>
        <rFont val="Arial"/>
        <family val="2"/>
      </rPr>
      <t>Fabry</t>
    </r>
    <r>
      <rPr>
        <sz val="11"/>
        <color theme="1"/>
        <rFont val="微软雅黑"/>
        <family val="2"/>
        <charset val="134"/>
      </rPr>
      <t>肾脏内科动画</t>
    </r>
    <r>
      <rPr>
        <sz val="11"/>
        <color theme="1"/>
        <rFont val="Arial"/>
        <family val="2"/>
      </rPr>
      <t xml:space="preserve"> Animation</t>
    </r>
    <r>
      <rPr>
        <sz val="11"/>
        <color theme="1"/>
        <rFont val="微软雅黑"/>
        <family val="2"/>
        <charset val="134"/>
      </rPr>
      <t>：</t>
    </r>
    <r>
      <rPr>
        <sz val="11"/>
        <color theme="1"/>
        <rFont val="Arial"/>
        <family val="2"/>
      </rPr>
      <t>Fabry Nephro Animation</t>
    </r>
  </si>
  <si>
    <t>Nephro_22.01</t>
  </si>
  <si>
    <t>ppt</t>
  </si>
  <si>
    <t>Video Script in PDF with Reference</t>
  </si>
  <si>
    <r>
      <rPr>
        <sz val="11"/>
        <color theme="1"/>
        <rFont val="Arial"/>
        <family val="2"/>
      </rPr>
      <t>5. Fabrazyme15</t>
    </r>
    <r>
      <rPr>
        <sz val="11"/>
        <color theme="1"/>
        <rFont val="微软雅黑"/>
        <family val="2"/>
        <charset val="134"/>
      </rPr>
      <t>年</t>
    </r>
    <r>
      <rPr>
        <sz val="11"/>
        <color theme="1"/>
        <rFont val="Arial"/>
        <family val="2"/>
      </rPr>
      <t xml:space="preserve"> Fabrazyme 15 year - Booklet Past</t>
    </r>
  </si>
  <si>
    <t>GEN0442 OS 15 jaar fabry WTHR A5 form</t>
  </si>
  <si>
    <t>GEN0442 BW 15 jaar fabry WTHR2 A5 form</t>
  </si>
  <si>
    <t>FINAL HISTORY BOOKLET</t>
  </si>
  <si>
    <r>
      <rPr>
        <sz val="11"/>
        <color theme="1"/>
        <rFont val="Arial"/>
        <family val="2"/>
      </rPr>
      <t>6. Fabrazyme</t>
    </r>
    <r>
      <rPr>
        <sz val="11"/>
        <color theme="1"/>
        <rFont val="微软雅黑"/>
        <family val="2"/>
        <charset val="134"/>
      </rPr>
      <t>分子</t>
    </r>
    <r>
      <rPr>
        <sz val="11"/>
        <color theme="1"/>
        <rFont val="Arial"/>
        <family val="2"/>
      </rPr>
      <t xml:space="preserve"> Fabrazyme_Molecule</t>
    </r>
  </si>
  <si>
    <r>
      <rPr>
        <sz val="11"/>
        <color theme="1"/>
        <rFont val="微软雅黑"/>
        <family val="2"/>
        <charset val="134"/>
      </rPr>
      <t>无</t>
    </r>
  </si>
  <si>
    <t>7. logo</t>
  </si>
  <si>
    <r>
      <rPr>
        <sz val="11"/>
        <color theme="1"/>
        <rFont val="Arial"/>
        <family val="2"/>
      </rPr>
      <t>16</t>
    </r>
    <r>
      <rPr>
        <sz val="11"/>
        <color theme="1"/>
        <rFont val="微软雅黑"/>
        <family val="2"/>
        <charset val="134"/>
      </rPr>
      <t>个</t>
    </r>
    <r>
      <rPr>
        <sz val="11"/>
        <color theme="1"/>
        <rFont val="Arial"/>
        <family val="2"/>
      </rPr>
      <t>pdf</t>
    </r>
  </si>
  <si>
    <t>pdf1</t>
  </si>
  <si>
    <r>
      <rPr>
        <sz val="11"/>
        <color theme="1"/>
        <rFont val="Arial"/>
        <family val="2"/>
      </rPr>
      <t>(</t>
    </r>
    <r>
      <rPr>
        <sz val="11"/>
        <color theme="1"/>
        <rFont val="微软雅黑"/>
        <family val="2"/>
        <charset val="134"/>
      </rPr>
      <t>旧文件，仅供参考</t>
    </r>
    <r>
      <rPr>
        <sz val="11"/>
        <color theme="1"/>
        <rFont val="Arial"/>
        <family val="2"/>
      </rPr>
      <t>)</t>
    </r>
    <r>
      <rPr>
        <sz val="11"/>
        <color theme="1"/>
        <rFont val="微软雅黑"/>
        <family val="2"/>
        <charset val="134"/>
      </rPr>
      <t>德国</t>
    </r>
    <r>
      <rPr>
        <sz val="11"/>
        <color theme="1"/>
        <rFont val="Arial"/>
        <family val="2"/>
      </rPr>
      <t>10</t>
    </r>
    <r>
      <rPr>
        <sz val="11"/>
        <color theme="1"/>
        <rFont val="微软雅黑"/>
        <family val="2"/>
        <charset val="134"/>
      </rPr>
      <t>年成果出版物</t>
    </r>
    <r>
      <rPr>
        <sz val="11"/>
        <color theme="1"/>
        <rFont val="Arial"/>
        <family val="2"/>
      </rPr>
      <t>2015</t>
    </r>
    <r>
      <rPr>
        <sz val="11"/>
        <color theme="1"/>
        <rFont val="微软雅黑"/>
        <family val="2"/>
        <charset val="134"/>
      </rPr>
      <t>再版</t>
    </r>
    <r>
      <rPr>
        <sz val="11"/>
        <color theme="1"/>
        <rFont val="Arial"/>
        <family val="2"/>
      </rPr>
      <t xml:space="preserve"> (Old file, just for reference) Germain-10year-Outcome-Publication-2015-Reprint-Carrier</t>
    </r>
  </si>
  <si>
    <t>pdf2</t>
  </si>
  <si>
    <r>
      <rPr>
        <sz val="11"/>
        <color theme="1"/>
        <rFont val="微软雅黑"/>
        <family val="2"/>
        <charset val="134"/>
      </rPr>
      <t>（旧文件，仅供参考）观察不同剂量的疗效</t>
    </r>
    <r>
      <rPr>
        <sz val="11"/>
        <color theme="1"/>
        <rFont val="Arial"/>
        <family val="2"/>
      </rPr>
      <t xml:space="preserve"> (Old file, just for reference) INSIGHTS IN EFFICACY OF DIFFERENT DOSAGE</t>
    </r>
  </si>
  <si>
    <t>pdf3</t>
  </si>
  <si>
    <t>38.5 x 45.5_Severe Clinical Events 2019 4 Doctors v1</t>
  </si>
  <si>
    <t>pdf4</t>
  </si>
  <si>
    <t>2019 Disrupt the Threat Rebrand 4 Doctors 8-1-19</t>
  </si>
  <si>
    <t>pdf5</t>
  </si>
  <si>
    <t>2019 FZ Early Treatment SAGLB.FABR.17.01.0067(1)b Revised</t>
  </si>
  <si>
    <t>pdf6</t>
  </si>
  <si>
    <t>2019_10YrOutcome_45x36_horizontal_Rebranded 4 Doctors v2</t>
  </si>
  <si>
    <t>pdf7</t>
  </si>
  <si>
    <t>Fabrazyme_BrandBook-8-22-19 hi-res</t>
  </si>
  <si>
    <t>pdf8</t>
  </si>
  <si>
    <r>
      <rPr>
        <sz val="11"/>
        <color theme="1"/>
        <rFont val="微软雅黑"/>
        <family val="2"/>
        <charset val="134"/>
      </rPr>
      <t>使用指南</t>
    </r>
    <r>
      <rPr>
        <sz val="11"/>
        <color theme="1"/>
        <rFont val="Arial"/>
        <family val="2"/>
      </rPr>
      <t xml:space="preserve"> Fabrazyme-Infusion-Guidance</t>
    </r>
  </si>
  <si>
    <t>pdf9</t>
  </si>
  <si>
    <t>Fabry_10 Year Germain Reprint All 4 Doctors v2</t>
  </si>
  <si>
    <t>pdf10</t>
  </si>
  <si>
    <t>fabry-family-tree-insert</t>
  </si>
  <si>
    <t>pdf11</t>
  </si>
  <si>
    <t>fabry-family-tree-pocketfolder</t>
  </si>
  <si>
    <t>pdf12</t>
  </si>
  <si>
    <t>Fabry-Find-the-Roots-ICIEM-SAGLB.FABR.17.01.0046a</t>
  </si>
  <si>
    <t>pdf13</t>
  </si>
  <si>
    <t>FZ Kramer Reprint Carriers combined doctors SAGLB.FABR.18.01.0018a v1</t>
  </si>
  <si>
    <t>pdf14</t>
  </si>
  <si>
    <t>FZ LCD Screen Rebranded 2019 All 4 Doctors v2</t>
  </si>
  <si>
    <t>pdf15</t>
  </si>
  <si>
    <t>FZ Renal Sales Aid 2019 New Branding FINAL</t>
  </si>
  <si>
    <t>pdf16</t>
  </si>
  <si>
    <t>FZ_CVA_8-28-19 lo res</t>
  </si>
  <si>
    <r>
      <rPr>
        <b/>
        <sz val="11"/>
        <color theme="1"/>
        <rFont val="微软雅黑"/>
        <family val="2"/>
        <charset val="134"/>
      </rPr>
      <t>文件夹二：</t>
    </r>
    <r>
      <rPr>
        <b/>
        <sz val="11"/>
        <color theme="1"/>
        <rFont val="Arial"/>
        <family val="2"/>
      </rPr>
      <t>Fabrazyme</t>
    </r>
    <r>
      <rPr>
        <b/>
        <sz val="11"/>
        <color theme="1"/>
        <rFont val="微软雅黑"/>
        <family val="2"/>
        <charset val="134"/>
      </rPr>
      <t>和</t>
    </r>
    <r>
      <rPr>
        <b/>
        <sz val="11"/>
        <color theme="1"/>
        <rFont val="Arial"/>
        <family val="2"/>
      </rPr>
      <t>Replagal</t>
    </r>
    <r>
      <rPr>
        <b/>
        <sz val="11"/>
        <color theme="1"/>
        <rFont val="微软雅黑"/>
        <family val="2"/>
        <charset val="134"/>
      </rPr>
      <t>比较</t>
    </r>
    <r>
      <rPr>
        <b/>
        <sz val="11"/>
        <color theme="1"/>
        <rFont val="Arial"/>
        <family val="2"/>
      </rPr>
      <t xml:space="preserve"> Fabrazyme vs Replagal</t>
    </r>
  </si>
  <si>
    <r>
      <rPr>
        <sz val="11"/>
        <color theme="1"/>
        <rFont val="Arial"/>
        <family val="2"/>
      </rPr>
      <t>3</t>
    </r>
    <r>
      <rPr>
        <sz val="11"/>
        <color theme="1"/>
        <rFont val="微软雅黑"/>
        <family val="2"/>
        <charset val="134"/>
      </rPr>
      <t>个子文件夹</t>
    </r>
  </si>
  <si>
    <r>
      <rPr>
        <sz val="11"/>
        <color theme="1"/>
        <rFont val="Arial"/>
        <family val="2"/>
      </rPr>
      <t xml:space="preserve">1. </t>
    </r>
    <r>
      <rPr>
        <sz val="11"/>
        <color theme="1"/>
        <rFont val="微软雅黑"/>
        <family val="2"/>
        <charset val="134"/>
      </rPr>
      <t>研究</t>
    </r>
    <r>
      <rPr>
        <sz val="11"/>
        <color theme="1"/>
        <rFont val="Arial"/>
        <family val="2"/>
      </rPr>
      <t xml:space="preserve"> INFORM Study Switching Study</t>
    </r>
  </si>
  <si>
    <t>978-3-662-49668-8_Chapter_483</t>
  </si>
  <si>
    <t>pub-inform-2015-presentation</t>
  </si>
  <si>
    <r>
      <rPr>
        <sz val="11"/>
        <color theme="1"/>
        <rFont val="Arial"/>
        <family val="2"/>
      </rPr>
      <t xml:space="preserve">2. </t>
    </r>
    <r>
      <rPr>
        <sz val="11"/>
        <color theme="1"/>
        <rFont val="微软雅黑"/>
        <family val="2"/>
        <charset val="134"/>
      </rPr>
      <t>回顾性队列研究</t>
    </r>
    <r>
      <rPr>
        <sz val="11"/>
        <color theme="1"/>
        <rFont val="Arial"/>
        <family val="2"/>
      </rPr>
      <t xml:space="preserve"> Retrospective Cohort Study</t>
    </r>
  </si>
  <si>
    <t>jmedgenet-2017-104863.full</t>
  </si>
  <si>
    <r>
      <rPr>
        <sz val="11"/>
        <color theme="1"/>
        <rFont val="Arial"/>
        <family val="2"/>
      </rPr>
      <t xml:space="preserve">3. </t>
    </r>
    <r>
      <rPr>
        <sz val="11"/>
        <color theme="1"/>
        <rFont val="微软雅黑"/>
        <family val="2"/>
        <charset val="134"/>
      </rPr>
      <t>系统评价</t>
    </r>
    <r>
      <rPr>
        <sz val="11"/>
        <color theme="1"/>
        <rFont val="Arial"/>
        <family val="2"/>
      </rPr>
      <t xml:space="preserve"> Systematic Review</t>
    </r>
  </si>
  <si>
    <t>El Dib R et al. PLoS One. 2017 Mar 15</t>
  </si>
  <si>
    <r>
      <rPr>
        <b/>
        <sz val="11"/>
        <color theme="1"/>
        <rFont val="微软雅黑"/>
        <family val="2"/>
        <charset val="134"/>
      </rPr>
      <t>文件夹三：法布雷出版物</t>
    </r>
    <r>
      <rPr>
        <b/>
        <sz val="11"/>
        <color theme="1"/>
        <rFont val="Arial"/>
        <family val="2"/>
      </rPr>
      <t xml:space="preserve"> Fabry Publication</t>
    </r>
  </si>
  <si>
    <r>
      <rPr>
        <sz val="11"/>
        <color theme="1"/>
        <rFont val="Arial"/>
        <family val="2"/>
      </rPr>
      <t>5</t>
    </r>
    <r>
      <rPr>
        <sz val="11"/>
        <color theme="1"/>
        <rFont val="微软雅黑"/>
        <family val="2"/>
        <charset val="134"/>
      </rPr>
      <t>个子文件夹</t>
    </r>
  </si>
  <si>
    <r>
      <rPr>
        <sz val="11"/>
        <color theme="1"/>
        <rFont val="Arial"/>
        <family val="2"/>
      </rPr>
      <t>1. FABRAZYME</t>
    </r>
    <r>
      <rPr>
        <sz val="11"/>
        <color theme="1"/>
        <rFont val="微软雅黑"/>
        <family val="2"/>
        <charset val="134"/>
      </rPr>
      <t>临床研究</t>
    </r>
    <r>
      <rPr>
        <sz val="11"/>
        <color theme="1"/>
        <rFont val="Arial"/>
        <family val="2"/>
      </rPr>
      <t xml:space="preserve"> FABRAZYME CLINICAL STUDIES</t>
    </r>
  </si>
  <si>
    <r>
      <rPr>
        <sz val="11"/>
        <color theme="1"/>
        <rFont val="Arial"/>
        <family val="2"/>
      </rPr>
      <t>[2001] FD</t>
    </r>
    <r>
      <rPr>
        <sz val="11"/>
        <color theme="1"/>
        <rFont val="微软雅黑"/>
        <family val="2"/>
        <charset val="134"/>
      </rPr>
      <t>中酶替代治疗的</t>
    </r>
    <r>
      <rPr>
        <sz val="11"/>
        <color theme="1"/>
        <rFont val="Arial"/>
        <family val="2"/>
      </rPr>
      <t>1</t>
    </r>
    <r>
      <rPr>
        <sz val="11"/>
        <color theme="1"/>
        <rFont val="微软雅黑"/>
        <family val="2"/>
        <charset val="134"/>
      </rPr>
      <t>、</t>
    </r>
    <r>
      <rPr>
        <sz val="11"/>
        <color theme="1"/>
        <rFont val="Arial"/>
        <family val="2"/>
      </rPr>
      <t>2</t>
    </r>
    <r>
      <rPr>
        <sz val="11"/>
        <color theme="1"/>
        <rFont val="微软雅黑"/>
        <family val="2"/>
        <charset val="134"/>
      </rPr>
      <t>期临床试验</t>
    </r>
    <r>
      <rPr>
        <sz val="11"/>
        <color theme="1"/>
        <rFont val="Arial"/>
        <family val="2"/>
      </rPr>
      <t xml:space="preserve">   A Phase 1</t>
    </r>
    <r>
      <rPr>
        <sz val="11"/>
        <color theme="1"/>
        <rFont val="微软雅黑"/>
        <family val="2"/>
        <charset val="134"/>
      </rPr>
      <t>，</t>
    </r>
    <r>
      <rPr>
        <sz val="11"/>
        <color theme="1"/>
        <rFont val="Arial"/>
        <family val="2"/>
      </rPr>
      <t>2 Clinical Trial of Enzyme Replacement in FD</t>
    </r>
  </si>
  <si>
    <r>
      <rPr>
        <sz val="11"/>
        <color theme="1"/>
        <rFont val="Arial"/>
        <family val="2"/>
      </rPr>
      <t xml:space="preserve">[2001] </t>
    </r>
    <r>
      <rPr>
        <sz val="11"/>
        <color theme="1"/>
        <rFont val="微软雅黑"/>
        <family val="2"/>
        <charset val="134"/>
      </rPr>
      <t>法布里病：临床前研究证明了</t>
    </r>
    <r>
      <rPr>
        <sz val="11"/>
        <color theme="1"/>
        <rFont val="Arial"/>
        <family val="2"/>
      </rPr>
      <t>α-</t>
    </r>
    <r>
      <rPr>
        <sz val="11"/>
        <color theme="1"/>
        <rFont val="微软雅黑"/>
        <family val="2"/>
        <charset val="134"/>
      </rPr>
      <t>半乳糖苷酶</t>
    </r>
    <r>
      <rPr>
        <sz val="11"/>
        <color theme="1"/>
        <rFont val="Arial"/>
        <family val="2"/>
      </rPr>
      <t>A</t>
    </r>
    <r>
      <rPr>
        <sz val="11"/>
        <color theme="1"/>
        <rFont val="微软雅黑"/>
        <family val="2"/>
        <charset val="134"/>
      </rPr>
      <t>替代在缺乏酶的小鼠中的有效性</t>
    </r>
    <r>
      <rPr>
        <sz val="11"/>
        <color theme="1"/>
        <rFont val="Arial"/>
        <family val="2"/>
      </rPr>
      <t xml:space="preserve">   Fabry Disease</t>
    </r>
    <r>
      <rPr>
        <sz val="11"/>
        <color theme="1"/>
        <rFont val="微软雅黑"/>
        <family val="2"/>
        <charset val="134"/>
      </rPr>
      <t>：</t>
    </r>
    <r>
      <rPr>
        <sz val="11"/>
        <color theme="1"/>
        <rFont val="Arial"/>
        <family val="2"/>
      </rPr>
      <t>Preclinical Studies Demonstrate the Effectiveness of α-Galactosidase A Replacement in Enzyme-Deficient Mice</t>
    </r>
  </si>
  <si>
    <r>
      <rPr>
        <sz val="11"/>
        <color theme="1"/>
        <rFont val="Arial"/>
        <family val="2"/>
      </rPr>
      <t xml:space="preserve">[2001] </t>
    </r>
    <r>
      <rPr>
        <sz val="11"/>
        <color theme="1"/>
        <rFont val="微软雅黑"/>
        <family val="2"/>
        <charset val="134"/>
      </rPr>
      <t>重组人</t>
    </r>
    <r>
      <rPr>
        <sz val="11"/>
        <color theme="1"/>
        <rFont val="Arial"/>
        <family val="2"/>
      </rPr>
      <t>α-</t>
    </r>
    <r>
      <rPr>
        <sz val="11"/>
        <color theme="1"/>
        <rFont val="微软雅黑"/>
        <family val="2"/>
        <charset val="134"/>
      </rPr>
      <t>半乳糖苷酶替代疗法在</t>
    </r>
    <r>
      <rPr>
        <sz val="11"/>
        <color theme="1"/>
        <rFont val="Arial"/>
        <family val="2"/>
      </rPr>
      <t>FD</t>
    </r>
    <r>
      <rPr>
        <sz val="11"/>
        <color theme="1"/>
        <rFont val="微软雅黑"/>
        <family val="2"/>
        <charset val="134"/>
      </rPr>
      <t>中的安全性和有效性</t>
    </r>
    <r>
      <rPr>
        <sz val="11"/>
        <color theme="1"/>
        <rFont val="Arial"/>
        <family val="2"/>
      </rPr>
      <t xml:space="preserve">  Safety and Efficacy of Recombinant Human α-Galactosidase a Replacement Therapy in FD</t>
    </r>
  </si>
  <si>
    <r>
      <rPr>
        <sz val="11"/>
        <color theme="1"/>
        <rFont val="Arial"/>
        <family val="2"/>
      </rPr>
      <t>[2002] ERT</t>
    </r>
    <r>
      <rPr>
        <sz val="11"/>
        <color theme="1"/>
        <rFont val="微软雅黑"/>
        <family val="2"/>
        <charset val="134"/>
      </rPr>
      <t>后，多种细胞类型清除了法布里肾脏中的</t>
    </r>
    <r>
      <rPr>
        <sz val="11"/>
        <color theme="1"/>
        <rFont val="Arial"/>
        <family val="2"/>
      </rPr>
      <t>GL-3</t>
    </r>
    <r>
      <rPr>
        <sz val="11"/>
        <color theme="1"/>
        <rFont val="微软雅黑"/>
        <family val="2"/>
        <charset val="134"/>
      </rPr>
      <t>积累</t>
    </r>
    <r>
      <rPr>
        <sz val="11"/>
        <color theme="1"/>
        <rFont val="Arial"/>
        <family val="2"/>
      </rPr>
      <t xml:space="preserve"> GL-3 accumulation in the Fabry kidney is cleared from multiple cell types after ERT</t>
    </r>
  </si>
  <si>
    <r>
      <rPr>
        <sz val="11"/>
        <color theme="1"/>
        <rFont val="Arial"/>
        <family val="2"/>
      </rPr>
      <t xml:space="preserve">[2004] </t>
    </r>
    <r>
      <rPr>
        <sz val="11"/>
        <color theme="1"/>
        <rFont val="微软雅黑"/>
        <family val="2"/>
        <charset val="134"/>
      </rPr>
      <t>通过重复皮肤活检监测</t>
    </r>
    <r>
      <rPr>
        <sz val="11"/>
        <color theme="1"/>
        <rFont val="Arial"/>
        <family val="2"/>
      </rPr>
      <t>FD</t>
    </r>
    <r>
      <rPr>
        <sz val="11"/>
        <color theme="1"/>
        <rFont val="微软雅黑"/>
        <family val="2"/>
        <charset val="134"/>
      </rPr>
      <t>对</t>
    </r>
    <r>
      <rPr>
        <sz val="11"/>
        <color theme="1"/>
        <rFont val="Arial"/>
        <family val="2"/>
      </rPr>
      <t>ERT</t>
    </r>
    <r>
      <rPr>
        <sz val="11"/>
        <color theme="1"/>
        <rFont val="微软雅黑"/>
        <family val="2"/>
        <charset val="134"/>
      </rPr>
      <t>的</t>
    </r>
    <r>
      <rPr>
        <sz val="11"/>
        <color theme="1"/>
        <rFont val="Arial"/>
        <family val="2"/>
      </rPr>
      <t>3</t>
    </r>
    <r>
      <rPr>
        <sz val="11"/>
        <color theme="1"/>
        <rFont val="微软雅黑"/>
        <family val="2"/>
        <charset val="134"/>
      </rPr>
      <t>年疗效</t>
    </r>
    <r>
      <rPr>
        <sz val="11"/>
        <color theme="1"/>
        <rFont val="Arial"/>
        <family val="2"/>
      </rPr>
      <t xml:space="preserve">  Monitoring the 3-Year Efficacy of ERT in FD by Repeated Skin Biopsies</t>
    </r>
  </si>
  <si>
    <r>
      <rPr>
        <sz val="11"/>
        <color theme="1"/>
        <rFont val="Arial"/>
        <family val="2"/>
      </rPr>
      <t xml:space="preserve">[2007] </t>
    </r>
    <r>
      <rPr>
        <sz val="11"/>
        <color theme="1"/>
        <rFont val="微软雅黑"/>
        <family val="2"/>
        <charset val="134"/>
      </rPr>
      <t>阿加糖酶</t>
    </r>
    <r>
      <rPr>
        <sz val="11"/>
        <color theme="1"/>
        <rFont val="Arial"/>
        <family val="2"/>
      </rPr>
      <t>-β</t>
    </r>
    <r>
      <rPr>
        <sz val="11"/>
        <color theme="1"/>
        <rFont val="微软雅黑"/>
        <family val="2"/>
        <charset val="134"/>
      </rPr>
      <t>疗法治疗晚期</t>
    </r>
    <r>
      <rPr>
        <sz val="11"/>
        <color theme="1"/>
        <rFont val="Arial"/>
        <family val="2"/>
      </rPr>
      <t>FD</t>
    </r>
    <r>
      <rPr>
        <sz val="11"/>
        <color theme="1"/>
        <rFont val="微软雅黑"/>
        <family val="2"/>
        <charset val="134"/>
      </rPr>
      <t>：随机对照试验</t>
    </r>
    <r>
      <rPr>
        <sz val="11"/>
        <color theme="1"/>
        <rFont val="Arial"/>
        <family val="2"/>
      </rPr>
      <t xml:space="preserve">  Agalsidase-Beta Therapy for Advanced FD</t>
    </r>
    <r>
      <rPr>
        <sz val="11"/>
        <color theme="1"/>
        <rFont val="微软雅黑"/>
        <family val="2"/>
        <charset val="134"/>
      </rPr>
      <t>：</t>
    </r>
    <r>
      <rPr>
        <sz val="11"/>
        <color theme="1"/>
        <rFont val="Arial"/>
        <family val="2"/>
      </rPr>
      <t xml:space="preserve"> ARandomized Trial</t>
    </r>
  </si>
  <si>
    <r>
      <rPr>
        <sz val="11"/>
        <color theme="1"/>
        <rFont val="Arial"/>
        <family val="2"/>
      </rPr>
      <t>[2007] FD</t>
    </r>
    <r>
      <rPr>
        <sz val="11"/>
        <color theme="1"/>
        <rFont val="微软雅黑"/>
        <family val="2"/>
        <charset val="134"/>
      </rPr>
      <t>患者经</t>
    </r>
    <r>
      <rPr>
        <sz val="11"/>
        <color theme="1"/>
        <rFont val="Arial"/>
        <family val="2"/>
      </rPr>
      <t>Agalsidaseβ</t>
    </r>
    <r>
      <rPr>
        <sz val="11"/>
        <color theme="1"/>
        <rFont val="微软雅黑"/>
        <family val="2"/>
        <charset val="134"/>
      </rPr>
      <t>治疗</t>
    </r>
    <r>
      <rPr>
        <sz val="11"/>
        <color theme="1"/>
        <rFont val="Arial"/>
        <family val="2"/>
      </rPr>
      <t>54</t>
    </r>
    <r>
      <rPr>
        <sz val="11"/>
        <color theme="1"/>
        <rFont val="微软雅黑"/>
        <family val="2"/>
        <charset val="134"/>
      </rPr>
      <t>个月后持续，长期肾脏稳定</t>
    </r>
    <r>
      <rPr>
        <sz val="11"/>
        <color theme="1"/>
        <rFont val="Arial"/>
        <family val="2"/>
      </rPr>
      <t xml:space="preserve">  Sustained, Long-Term Renal Stabilization after 54 months of Agalsidase β Terapy in Pts with FD</t>
    </r>
  </si>
  <si>
    <r>
      <rPr>
        <sz val="11"/>
        <color theme="1"/>
        <rFont val="Arial"/>
        <family val="2"/>
      </rPr>
      <t xml:space="preserve">[2009] </t>
    </r>
    <r>
      <rPr>
        <sz val="11"/>
        <color theme="1"/>
        <rFont val="微软雅黑"/>
        <family val="2"/>
        <charset val="134"/>
      </rPr>
      <t>针对半乳糖苷酶的</t>
    </r>
    <r>
      <rPr>
        <sz val="11"/>
        <color theme="1"/>
        <rFont val="Arial"/>
        <family val="2"/>
      </rPr>
      <t>IgG</t>
    </r>
    <r>
      <rPr>
        <sz val="11"/>
        <color theme="1"/>
        <rFont val="微软雅黑"/>
        <family val="2"/>
        <charset val="134"/>
      </rPr>
      <t>抗体对</t>
    </r>
    <r>
      <rPr>
        <sz val="11"/>
        <color theme="1"/>
        <rFont val="Arial"/>
        <family val="2"/>
      </rPr>
      <t>ERT</t>
    </r>
    <r>
      <rPr>
        <sz val="11"/>
        <color theme="1"/>
        <rFont val="微软雅黑"/>
        <family val="2"/>
        <charset val="134"/>
      </rPr>
      <t>期间</t>
    </r>
    <r>
      <rPr>
        <sz val="11"/>
        <color theme="1"/>
        <rFont val="Arial"/>
        <family val="2"/>
      </rPr>
      <t>FD</t>
    </r>
    <r>
      <rPr>
        <sz val="11"/>
        <color theme="1"/>
        <rFont val="微软雅黑"/>
        <family val="2"/>
        <charset val="134"/>
      </rPr>
      <t>疗效的潜在影响的回顾性分析</t>
    </r>
    <r>
      <rPr>
        <sz val="11"/>
        <color theme="1"/>
        <rFont val="Arial"/>
        <family val="2"/>
      </rPr>
      <t xml:space="preserve"> A retrospective analysis of the potential impact of IgG antibodies to agalsidase β on efficacy during ERT for FD</t>
    </r>
  </si>
  <si>
    <r>
      <rPr>
        <sz val="11"/>
        <color theme="1"/>
        <rFont val="Arial"/>
        <family val="2"/>
      </rPr>
      <t>[2009] ERT</t>
    </r>
    <r>
      <rPr>
        <sz val="11"/>
        <color theme="1"/>
        <rFont val="微软雅黑"/>
        <family val="2"/>
        <charset val="134"/>
      </rPr>
      <t>前后心内膜活检</t>
    </r>
    <r>
      <rPr>
        <sz val="11"/>
        <color theme="1"/>
        <rFont val="Arial"/>
        <family val="2"/>
      </rPr>
      <t>FD</t>
    </r>
    <r>
      <rPr>
        <sz val="11"/>
        <color theme="1"/>
        <rFont val="微软雅黑"/>
        <family val="2"/>
        <charset val="134"/>
      </rPr>
      <t>评估中的心脏微血管病理学</t>
    </r>
    <r>
      <rPr>
        <sz val="11"/>
        <color theme="1"/>
        <rFont val="Arial"/>
        <family val="2"/>
      </rPr>
      <t xml:space="preserve"> Cardiac Microvascular Pathology in FD Evaluation of Endomyocardial Biopsies before and after ERT</t>
    </r>
  </si>
  <si>
    <r>
      <rPr>
        <sz val="11"/>
        <color theme="1"/>
        <rFont val="Arial"/>
        <family val="2"/>
      </rPr>
      <t xml:space="preserve">[2009] </t>
    </r>
    <r>
      <rPr>
        <sz val="11"/>
        <color theme="1"/>
        <rFont val="微软雅黑"/>
        <family val="2"/>
        <charset val="134"/>
      </rPr>
      <t>在接受</t>
    </r>
    <r>
      <rPr>
        <sz val="11"/>
        <color theme="1"/>
        <rFont val="Arial"/>
        <family val="2"/>
      </rPr>
      <t>FD</t>
    </r>
    <r>
      <rPr>
        <sz val="11"/>
        <color theme="1"/>
        <rFont val="微软雅黑"/>
        <family val="2"/>
        <charset val="134"/>
      </rPr>
      <t>的</t>
    </r>
    <r>
      <rPr>
        <sz val="11"/>
        <color theme="1"/>
        <rFont val="Arial"/>
        <family val="2"/>
      </rPr>
      <t>ERT</t>
    </r>
    <r>
      <rPr>
        <sz val="11"/>
        <color theme="1"/>
        <rFont val="微软雅黑"/>
        <family val="2"/>
        <charset val="134"/>
      </rPr>
      <t>患者中，在标准治疗剂量后评估低剂量的半乳糖苷酶</t>
    </r>
    <r>
      <rPr>
        <sz val="11"/>
        <color theme="1"/>
        <rFont val="Arial"/>
        <family val="2"/>
      </rPr>
      <t>β  Evaluation of a low dose, after a standard therapeutic dose, of agalsidase β during ERT in pts with FD</t>
    </r>
  </si>
  <si>
    <r>
      <rPr>
        <sz val="11"/>
        <color theme="1"/>
        <rFont val="Arial"/>
        <family val="2"/>
      </rPr>
      <t xml:space="preserve">[2015] </t>
    </r>
    <r>
      <rPr>
        <sz val="11"/>
        <color theme="1"/>
        <rFont val="微软雅黑"/>
        <family val="2"/>
        <charset val="134"/>
      </rPr>
      <t>从阿加糖酶阿尔法转换为阿加糖酶</t>
    </r>
    <r>
      <rPr>
        <sz val="11"/>
        <color theme="1"/>
        <rFont val="Arial"/>
        <family val="2"/>
      </rPr>
      <t>β</t>
    </r>
    <r>
      <rPr>
        <sz val="11"/>
        <color theme="1"/>
        <rFont val="微软雅黑"/>
        <family val="2"/>
        <charset val="134"/>
      </rPr>
      <t>作为</t>
    </r>
    <r>
      <rPr>
        <sz val="11"/>
        <color theme="1"/>
        <rFont val="Arial"/>
        <family val="2"/>
      </rPr>
      <t>FD</t>
    </r>
    <r>
      <rPr>
        <sz val="11"/>
        <color theme="1"/>
        <rFont val="微软雅黑"/>
        <family val="2"/>
        <charset val="134"/>
      </rPr>
      <t>的</t>
    </r>
    <r>
      <rPr>
        <sz val="11"/>
        <color theme="1"/>
        <rFont val="Arial"/>
        <family val="2"/>
      </rPr>
      <t>ERT</t>
    </r>
    <r>
      <rPr>
        <sz val="11"/>
        <color theme="1"/>
        <rFont val="微软雅黑"/>
        <family val="2"/>
        <charset val="134"/>
      </rPr>
      <t>后血浆</t>
    </r>
    <r>
      <rPr>
        <sz val="11"/>
        <color theme="1"/>
        <rFont val="Arial"/>
        <family val="2"/>
      </rPr>
      <t>GL-3</t>
    </r>
    <r>
      <rPr>
        <sz val="11"/>
        <color theme="1"/>
        <rFont val="微软雅黑"/>
        <family val="2"/>
        <charset val="134"/>
      </rPr>
      <t>水平降低</t>
    </r>
    <r>
      <rPr>
        <sz val="11"/>
        <color theme="1"/>
        <rFont val="Arial"/>
        <family val="2"/>
      </rPr>
      <t xml:space="preserve">  Reduction of Plasma GL-3 Levels after Switching from Agalsidase Alfa to Agalsidase Beta as ERT for FD</t>
    </r>
  </si>
  <si>
    <r>
      <rPr>
        <sz val="11"/>
        <color theme="1"/>
        <rFont val="Arial"/>
        <family val="2"/>
      </rPr>
      <t>2. FABRAZYME</t>
    </r>
    <r>
      <rPr>
        <sz val="11"/>
        <color theme="1"/>
        <rFont val="微软雅黑"/>
        <family val="2"/>
        <charset val="134"/>
      </rPr>
      <t>注册登记出版物</t>
    </r>
    <r>
      <rPr>
        <sz val="11"/>
        <color theme="1"/>
        <rFont val="Arial"/>
        <family val="2"/>
      </rPr>
      <t xml:space="preserve"> FABRAZYME REGISTRY PUBLICATIONS</t>
    </r>
  </si>
  <si>
    <r>
      <rPr>
        <sz val="11"/>
        <color theme="1"/>
        <rFont val="Arial"/>
        <family val="2"/>
      </rPr>
      <t xml:space="preserve">[2010] </t>
    </r>
    <r>
      <rPr>
        <sz val="11"/>
        <color theme="1"/>
        <rFont val="微软雅黑"/>
        <family val="2"/>
        <charset val="134"/>
      </rPr>
      <t>阿加糖苷酶</t>
    </r>
    <r>
      <rPr>
        <sz val="11"/>
        <color theme="1"/>
        <rFont val="Arial"/>
        <family val="2"/>
      </rPr>
      <t>β</t>
    </r>
    <r>
      <rPr>
        <sz val="11"/>
        <color theme="1"/>
        <rFont val="微软雅黑"/>
        <family val="2"/>
        <charset val="134"/>
      </rPr>
      <t>治疗与</t>
    </r>
    <r>
      <rPr>
        <sz val="11"/>
        <color theme="1"/>
        <rFont val="Arial"/>
        <family val="2"/>
      </rPr>
      <t>FD</t>
    </r>
    <r>
      <rPr>
        <sz val="11"/>
        <color theme="1"/>
        <rFont val="微软雅黑"/>
        <family val="2"/>
        <charset val="134"/>
      </rPr>
      <t>患者的生活质量改善相关：法布里注册中心的发现</t>
    </r>
    <r>
      <rPr>
        <sz val="11"/>
        <color theme="1"/>
        <rFont val="Arial"/>
        <family val="2"/>
      </rPr>
      <t xml:space="preserve">  Agalsidase β treatment is associated with improved quality of life in pts with FD</t>
    </r>
    <r>
      <rPr>
        <sz val="11"/>
        <color theme="1"/>
        <rFont val="微软雅黑"/>
        <family val="2"/>
        <charset val="134"/>
      </rPr>
      <t>：</t>
    </r>
    <r>
      <rPr>
        <sz val="11"/>
        <color theme="1"/>
        <rFont val="Arial"/>
        <family val="2"/>
      </rPr>
      <t>Findings from the Fabry Registry</t>
    </r>
  </si>
  <si>
    <r>
      <rPr>
        <sz val="11"/>
        <color theme="1"/>
        <rFont val="Arial"/>
        <family val="2"/>
      </rPr>
      <t xml:space="preserve">[2012] </t>
    </r>
    <r>
      <rPr>
        <sz val="11"/>
        <color theme="1"/>
        <rFont val="微软雅黑"/>
        <family val="2"/>
        <charset val="134"/>
      </rPr>
      <t>抗</t>
    </r>
    <r>
      <rPr>
        <sz val="11"/>
        <color theme="1"/>
        <rFont val="Arial"/>
        <family val="2"/>
      </rPr>
      <t>α-</t>
    </r>
    <r>
      <rPr>
        <sz val="11"/>
        <color theme="1"/>
        <rFont val="微软雅黑"/>
        <family val="2"/>
        <charset val="134"/>
      </rPr>
      <t>半乳糖苷酶</t>
    </r>
    <r>
      <rPr>
        <sz val="11"/>
        <color theme="1"/>
        <rFont val="Arial"/>
        <family val="2"/>
      </rPr>
      <t>A</t>
    </r>
    <r>
      <rPr>
        <sz val="11"/>
        <color theme="1"/>
        <rFont val="微软雅黑"/>
        <family val="2"/>
        <charset val="134"/>
      </rPr>
      <t>抗体对半乳糖苷酶</t>
    </r>
    <r>
      <rPr>
        <sz val="11"/>
        <color theme="1"/>
        <rFont val="Arial"/>
        <family val="2"/>
      </rPr>
      <t>β</t>
    </r>
    <r>
      <rPr>
        <sz val="11"/>
        <color theme="1"/>
        <rFont val="微软雅黑"/>
        <family val="2"/>
        <charset val="134"/>
      </rPr>
      <t>治疗的反应：法布里注册表提供的数据</t>
    </r>
    <r>
      <rPr>
        <sz val="11"/>
        <color theme="1"/>
        <rFont val="Arial"/>
        <family val="2"/>
      </rPr>
      <t xml:space="preserve">  Anti-α-galactosidase A antibody response to agalsidase β treatment</t>
    </r>
    <r>
      <rPr>
        <sz val="11"/>
        <color theme="1"/>
        <rFont val="微软雅黑"/>
        <family val="2"/>
        <charset val="134"/>
      </rPr>
      <t>：</t>
    </r>
    <r>
      <rPr>
        <sz val="11"/>
        <color theme="1"/>
        <rFont val="Arial"/>
        <family val="2"/>
      </rPr>
      <t>Data from the Fabry Registry</t>
    </r>
  </si>
  <si>
    <r>
      <rPr>
        <sz val="11"/>
        <color theme="1"/>
        <rFont val="Arial"/>
        <family val="2"/>
      </rPr>
      <t xml:space="preserve">[2012] </t>
    </r>
    <r>
      <rPr>
        <sz val="11"/>
        <color theme="1"/>
        <rFont val="微软雅黑"/>
        <family val="2"/>
        <charset val="134"/>
      </rPr>
      <t>阿加糖酶</t>
    </r>
    <r>
      <rPr>
        <sz val="11"/>
        <color theme="1"/>
        <rFont val="Arial"/>
        <family val="2"/>
      </rPr>
      <t>β</t>
    </r>
    <r>
      <rPr>
        <sz val="11"/>
        <color theme="1"/>
        <rFont val="微软雅黑"/>
        <family val="2"/>
        <charset val="134"/>
      </rPr>
      <t>治疗肾功能衰竭的肾结局：蛋白尿作用和治疗开始时间</t>
    </r>
    <r>
      <rPr>
        <sz val="11"/>
        <color theme="1"/>
        <rFont val="Arial"/>
        <family val="2"/>
      </rPr>
      <t xml:space="preserve">  Renal outcomes of agalsidase β treatment for FD</t>
    </r>
    <r>
      <rPr>
        <sz val="11"/>
        <color theme="1"/>
        <rFont val="微软雅黑"/>
        <family val="2"/>
        <charset val="134"/>
      </rPr>
      <t>：</t>
    </r>
    <r>
      <rPr>
        <sz val="11"/>
        <color theme="1"/>
        <rFont val="Arial"/>
        <family val="2"/>
      </rPr>
      <t>role of proteinuria and timing of treatment initiation</t>
    </r>
  </si>
  <si>
    <r>
      <rPr>
        <sz val="11"/>
        <color theme="1"/>
        <rFont val="Arial"/>
        <family val="2"/>
      </rPr>
      <t xml:space="preserve">[2013] </t>
    </r>
    <r>
      <rPr>
        <sz val="11"/>
        <color theme="1"/>
        <rFont val="微软雅黑"/>
        <family val="2"/>
        <charset val="134"/>
      </rPr>
      <t>未经治疗的男性和经半乳糖苷酶</t>
    </r>
    <r>
      <rPr>
        <sz val="11"/>
        <color theme="1"/>
        <rFont val="Arial"/>
        <family val="2"/>
      </rPr>
      <t>β</t>
    </r>
    <r>
      <rPr>
        <sz val="11"/>
        <color theme="1"/>
        <rFont val="微软雅黑"/>
        <family val="2"/>
        <charset val="134"/>
      </rPr>
      <t>治疗的男性左心室质量的分析：来自</t>
    </r>
    <r>
      <rPr>
        <sz val="11"/>
        <color theme="1"/>
        <rFont val="Arial"/>
        <family val="2"/>
      </rPr>
      <t>Fabry Registry</t>
    </r>
    <r>
      <rPr>
        <sz val="11"/>
        <color theme="1"/>
        <rFont val="微软雅黑"/>
        <family val="2"/>
        <charset val="134"/>
      </rPr>
      <t>的数据</t>
    </r>
    <r>
      <rPr>
        <sz val="11"/>
        <color theme="1"/>
        <rFont val="Arial"/>
        <family val="2"/>
      </rPr>
      <t xml:space="preserve">  Analysis of left ventricular mass in untreated men and in men treated with agalsidase β</t>
    </r>
    <r>
      <rPr>
        <sz val="11"/>
        <color theme="1"/>
        <rFont val="微软雅黑"/>
        <family val="2"/>
        <charset val="134"/>
      </rPr>
      <t>：</t>
    </r>
    <r>
      <rPr>
        <sz val="11"/>
        <color theme="1"/>
        <rFont val="Arial"/>
        <family val="2"/>
      </rPr>
      <t>data from the Fabry Registry</t>
    </r>
  </si>
  <si>
    <r>
      <rPr>
        <sz val="11"/>
        <color theme="1"/>
        <rFont val="Arial"/>
        <family val="2"/>
      </rPr>
      <t>[2015] FD</t>
    </r>
    <r>
      <rPr>
        <sz val="11"/>
        <color theme="1"/>
        <rFont val="微软雅黑"/>
        <family val="2"/>
        <charset val="134"/>
      </rPr>
      <t>患者中用阿糖苷酶</t>
    </r>
    <r>
      <rPr>
        <sz val="11"/>
        <color theme="1"/>
        <rFont val="Arial"/>
        <family val="2"/>
      </rPr>
      <t>β</t>
    </r>
    <r>
      <rPr>
        <sz val="11"/>
        <color theme="1"/>
        <rFont val="微软雅黑"/>
        <family val="2"/>
        <charset val="134"/>
      </rPr>
      <t>治疗</t>
    </r>
    <r>
      <rPr>
        <sz val="11"/>
        <color theme="1"/>
        <rFont val="Arial"/>
        <family val="2"/>
      </rPr>
      <t>ERT</t>
    </r>
    <r>
      <rPr>
        <sz val="11"/>
        <color theme="1"/>
        <rFont val="微软雅黑"/>
        <family val="2"/>
        <charset val="134"/>
      </rPr>
      <t>的十年结局</t>
    </r>
    <r>
      <rPr>
        <sz val="11"/>
        <color theme="1"/>
        <rFont val="Arial"/>
        <family val="2"/>
      </rPr>
      <t xml:space="preserve">  Ten-year outcome of ERT with agalsidase β in pts with FD</t>
    </r>
  </si>
  <si>
    <r>
      <rPr>
        <sz val="11"/>
        <color theme="1"/>
        <rFont val="Arial"/>
        <family val="2"/>
      </rPr>
      <t xml:space="preserve">3. </t>
    </r>
    <r>
      <rPr>
        <sz val="11"/>
        <color theme="1"/>
        <rFont val="微软雅黑"/>
        <family val="2"/>
        <charset val="134"/>
      </rPr>
      <t>指南和共识</t>
    </r>
    <r>
      <rPr>
        <sz val="11"/>
        <color theme="1"/>
        <rFont val="Arial"/>
        <family val="2"/>
      </rPr>
      <t xml:space="preserve"> Guideline &amp; Consensus</t>
    </r>
  </si>
  <si>
    <r>
      <rPr>
        <sz val="11"/>
        <color theme="1"/>
        <rFont val="Arial"/>
        <family val="2"/>
      </rPr>
      <t xml:space="preserve">[2006] </t>
    </r>
    <r>
      <rPr>
        <sz val="11"/>
        <color theme="1"/>
        <rFont val="微软雅黑"/>
        <family val="2"/>
        <charset val="134"/>
      </rPr>
      <t>法布里病：多器官系统参与的评估和管理指南</t>
    </r>
    <r>
      <rPr>
        <sz val="11"/>
        <color theme="1"/>
        <rFont val="Arial"/>
        <family val="2"/>
      </rPr>
      <t xml:space="preserve">  Fabry Disease</t>
    </r>
    <r>
      <rPr>
        <sz val="11"/>
        <color theme="1"/>
        <rFont val="微软雅黑"/>
        <family val="2"/>
        <charset val="134"/>
      </rPr>
      <t>：</t>
    </r>
    <r>
      <rPr>
        <sz val="11"/>
        <color theme="1"/>
        <rFont val="Arial"/>
        <family val="2"/>
      </rPr>
      <t>Guidelines for the evaluation and management of multi-organ system involvement</t>
    </r>
  </si>
  <si>
    <r>
      <rPr>
        <sz val="11"/>
        <color theme="1"/>
        <rFont val="Arial"/>
        <family val="2"/>
      </rPr>
      <t xml:space="preserve">[2008] </t>
    </r>
    <r>
      <rPr>
        <sz val="11"/>
        <color theme="1"/>
        <rFont val="微软雅黑"/>
        <family val="2"/>
        <charset val="134"/>
      </rPr>
      <t>成人法布里肾病的诊断和治疗建议和指南</t>
    </r>
    <r>
      <rPr>
        <sz val="11"/>
        <color theme="1"/>
        <rFont val="Arial"/>
        <family val="2"/>
      </rPr>
      <t xml:space="preserve">  Recommendations and guidelines for the diagnosis and treatment of Fabry nephropathy in adults</t>
    </r>
  </si>
  <si>
    <r>
      <rPr>
        <sz val="11"/>
        <color theme="1"/>
        <rFont val="Arial"/>
        <family val="2"/>
      </rPr>
      <t xml:space="preserve">[2010] </t>
    </r>
    <r>
      <rPr>
        <sz val="11"/>
        <color theme="1"/>
        <rFont val="微软雅黑"/>
        <family val="2"/>
        <charset val="134"/>
      </rPr>
      <t>法布里病患者的心脏挑战</t>
    </r>
    <r>
      <rPr>
        <sz val="11"/>
        <color theme="1"/>
        <rFont val="Arial"/>
        <family val="2"/>
      </rPr>
      <t xml:space="preserve">  Cardiac challenges in patients with Fabry disease</t>
    </r>
  </si>
  <si>
    <r>
      <rPr>
        <sz val="11"/>
        <color theme="1"/>
        <rFont val="Arial"/>
        <family val="2"/>
      </rPr>
      <t xml:space="preserve">[2010] </t>
    </r>
    <r>
      <rPr>
        <sz val="11"/>
        <color theme="1"/>
        <rFont val="微软雅黑"/>
        <family val="2"/>
        <charset val="134"/>
      </rPr>
      <t>酶替代疗法和法布里肾病</t>
    </r>
    <r>
      <rPr>
        <sz val="11"/>
        <color theme="1"/>
        <rFont val="Arial"/>
        <family val="2"/>
      </rPr>
      <t xml:space="preserve">  Enzyme Replacement Therapy and Fabry Nephropathy</t>
    </r>
  </si>
  <si>
    <r>
      <rPr>
        <sz val="11"/>
        <color theme="1"/>
        <rFont val="Arial"/>
        <family val="2"/>
      </rPr>
      <t xml:space="preserve">[2010] </t>
    </r>
    <r>
      <rPr>
        <sz val="11"/>
        <color theme="1"/>
        <rFont val="微软雅黑"/>
        <family val="2"/>
        <charset val="134"/>
      </rPr>
      <t>法布里病诊断指南</t>
    </r>
    <r>
      <rPr>
        <sz val="11"/>
        <color theme="1"/>
        <rFont val="Arial"/>
        <family val="2"/>
      </rPr>
      <t xml:space="preserve">  Fabry disease diagnostic guideline</t>
    </r>
  </si>
  <si>
    <r>
      <rPr>
        <sz val="11"/>
        <color theme="1"/>
        <rFont val="Arial"/>
        <family val="2"/>
      </rPr>
      <t xml:space="preserve">[2013] </t>
    </r>
    <r>
      <rPr>
        <sz val="11"/>
        <color theme="1"/>
        <rFont val="微软雅黑"/>
        <family val="2"/>
        <charset val="134"/>
      </rPr>
      <t>中国法布里病</t>
    </r>
    <r>
      <rPr>
        <sz val="11"/>
        <color theme="1"/>
        <rFont val="Arial"/>
        <family val="2"/>
      </rPr>
      <t>(Fabry</t>
    </r>
    <r>
      <rPr>
        <sz val="11"/>
        <color theme="1"/>
        <rFont val="微软雅黑"/>
        <family val="2"/>
        <charset val="134"/>
      </rPr>
      <t>病</t>
    </r>
    <r>
      <rPr>
        <sz val="11"/>
        <color theme="1"/>
        <rFont val="Arial"/>
        <family val="2"/>
      </rPr>
      <t>)</t>
    </r>
    <r>
      <rPr>
        <sz val="11"/>
        <color theme="1"/>
        <rFont val="微软雅黑"/>
        <family val="2"/>
        <charset val="134"/>
      </rPr>
      <t>诊治专家共识</t>
    </r>
  </si>
  <si>
    <r>
      <rPr>
        <sz val="11"/>
        <color theme="1"/>
        <rFont val="微软雅黑"/>
        <family val="2"/>
        <charset val="134"/>
      </rPr>
      <t>中文</t>
    </r>
  </si>
  <si>
    <r>
      <rPr>
        <sz val="11"/>
        <color theme="1"/>
        <rFont val="Arial"/>
        <family val="2"/>
      </rPr>
      <t>[2016] FD</t>
    </r>
    <r>
      <rPr>
        <sz val="11"/>
        <color theme="1"/>
        <rFont val="微软雅黑"/>
        <family val="2"/>
        <charset val="134"/>
      </rPr>
      <t>儿童的管理和治疗：基于美国的观点</t>
    </r>
    <r>
      <rPr>
        <sz val="11"/>
        <color theme="1"/>
        <rFont val="Arial"/>
        <family val="2"/>
      </rPr>
      <t xml:space="preserve">  The Management and treatment of children with FD</t>
    </r>
    <r>
      <rPr>
        <sz val="11"/>
        <color theme="1"/>
        <rFont val="微软雅黑"/>
        <family val="2"/>
        <charset val="134"/>
      </rPr>
      <t>：</t>
    </r>
    <r>
      <rPr>
        <sz val="11"/>
        <color theme="1"/>
        <rFont val="Arial"/>
        <family val="2"/>
      </rPr>
      <t>A United States-based perspective</t>
    </r>
  </si>
  <si>
    <r>
      <rPr>
        <sz val="11"/>
        <color theme="1"/>
        <rFont val="Arial"/>
        <family val="2"/>
      </rPr>
      <t xml:space="preserve">[2018] </t>
    </r>
    <r>
      <rPr>
        <sz val="11"/>
        <color theme="1"/>
        <rFont val="微软雅黑"/>
        <family val="2"/>
        <charset val="134"/>
      </rPr>
      <t>欧洲专家就法布里病治疗目标达成共识</t>
    </r>
    <r>
      <rPr>
        <sz val="11"/>
        <color theme="1"/>
        <rFont val="Arial"/>
        <family val="2"/>
      </rPr>
      <t xml:space="preserve">  European expert consensus statement on therapeutic goals in Fabry disease</t>
    </r>
  </si>
  <si>
    <r>
      <rPr>
        <sz val="11"/>
        <color theme="1"/>
        <rFont val="Arial"/>
        <family val="2"/>
      </rPr>
      <t xml:space="preserve">[2018] </t>
    </r>
    <r>
      <rPr>
        <sz val="11"/>
        <color theme="1"/>
        <rFont val="微软雅黑"/>
        <family val="2"/>
        <charset val="134"/>
      </rPr>
      <t>再谈法布里病：成年患者的治疗建议</t>
    </r>
    <r>
      <rPr>
        <sz val="11"/>
        <color theme="1"/>
        <rFont val="Arial"/>
        <family val="2"/>
      </rPr>
      <t xml:space="preserve">  Fabry disease revisited</t>
    </r>
    <r>
      <rPr>
        <sz val="11"/>
        <color theme="1"/>
        <rFont val="微软雅黑"/>
        <family val="2"/>
        <charset val="134"/>
      </rPr>
      <t>：</t>
    </r>
    <r>
      <rPr>
        <sz val="11"/>
        <color theme="1"/>
        <rFont val="Arial"/>
        <family val="2"/>
      </rPr>
      <t>Management and treatment recommendation for adult pts</t>
    </r>
  </si>
  <si>
    <r>
      <rPr>
        <sz val="11"/>
        <color theme="1"/>
        <rFont val="Arial"/>
        <family val="2"/>
      </rPr>
      <t xml:space="preserve">4. </t>
    </r>
    <r>
      <rPr>
        <sz val="11"/>
        <color theme="1"/>
        <rFont val="微软雅黑"/>
        <family val="2"/>
        <charset val="134"/>
      </rPr>
      <t>法布雷病的自然史</t>
    </r>
    <r>
      <rPr>
        <sz val="11"/>
        <color theme="1"/>
        <rFont val="Arial"/>
        <family val="2"/>
      </rPr>
      <t xml:space="preserve"> NATURAL HISTORY OF FABRY DISEASE</t>
    </r>
  </si>
  <si>
    <r>
      <rPr>
        <sz val="11"/>
        <color theme="1"/>
        <rFont val="Arial"/>
        <family val="2"/>
      </rPr>
      <t xml:space="preserve">[2004] </t>
    </r>
    <r>
      <rPr>
        <sz val="11"/>
        <color theme="1"/>
        <rFont val="微软雅黑"/>
        <family val="2"/>
        <charset val="134"/>
      </rPr>
      <t>导致</t>
    </r>
    <r>
      <rPr>
        <sz val="11"/>
        <color theme="1"/>
        <rFont val="Arial"/>
        <family val="2"/>
      </rPr>
      <t>FD</t>
    </r>
    <r>
      <rPr>
        <sz val="11"/>
        <color theme="1"/>
        <rFont val="微软雅黑"/>
        <family val="2"/>
        <charset val="134"/>
      </rPr>
      <t>的分子缺陷：人</t>
    </r>
    <r>
      <rPr>
        <sz val="11"/>
        <color theme="1"/>
        <rFont val="Arial"/>
        <family val="2"/>
      </rPr>
      <t>α-</t>
    </r>
    <r>
      <rPr>
        <sz val="11"/>
        <color theme="1"/>
        <rFont val="微软雅黑"/>
        <family val="2"/>
        <charset val="134"/>
      </rPr>
      <t>半乳糖苷酶的结构</t>
    </r>
    <r>
      <rPr>
        <sz val="11"/>
        <color theme="1"/>
        <rFont val="Arial"/>
        <family val="2"/>
      </rPr>
      <t xml:space="preserve">  The Molecular Defect Leading to FD</t>
    </r>
    <r>
      <rPr>
        <sz val="11"/>
        <color theme="1"/>
        <rFont val="微软雅黑"/>
        <family val="2"/>
        <charset val="134"/>
      </rPr>
      <t>：</t>
    </r>
    <r>
      <rPr>
        <sz val="11"/>
        <color theme="1"/>
        <rFont val="Arial"/>
        <family val="2"/>
      </rPr>
      <t>Structure of Human α-Galactosidase</t>
    </r>
  </si>
  <si>
    <r>
      <rPr>
        <sz val="11"/>
        <color theme="1"/>
        <rFont val="Arial"/>
        <family val="2"/>
      </rPr>
      <t>[2008] Fabry Registry</t>
    </r>
    <r>
      <rPr>
        <sz val="11"/>
        <color theme="1"/>
        <rFont val="微软雅黑"/>
        <family val="2"/>
        <charset val="134"/>
      </rPr>
      <t>中</t>
    </r>
    <r>
      <rPr>
        <sz val="11"/>
        <color theme="1"/>
        <rFont val="Arial"/>
        <family val="2"/>
      </rPr>
      <t>352</t>
    </r>
    <r>
      <rPr>
        <sz val="11"/>
        <color theme="1"/>
        <rFont val="微软雅黑"/>
        <family val="2"/>
        <charset val="134"/>
      </rPr>
      <t>例小儿患者的</t>
    </r>
    <r>
      <rPr>
        <sz val="11"/>
        <color theme="1"/>
        <rFont val="Arial"/>
        <family val="2"/>
      </rPr>
      <t>FD</t>
    </r>
    <r>
      <rPr>
        <sz val="11"/>
        <color theme="1"/>
        <rFont val="微软雅黑"/>
        <family val="2"/>
        <charset val="134"/>
      </rPr>
      <t>表征</t>
    </r>
    <r>
      <rPr>
        <sz val="11"/>
        <color theme="1"/>
        <rFont val="Arial"/>
        <family val="2"/>
      </rPr>
      <t xml:space="preserve">  Characterization of FD in 352 Pediatric Patients in the Fabry Registry</t>
    </r>
  </si>
  <si>
    <r>
      <rPr>
        <sz val="11"/>
        <color theme="1"/>
        <rFont val="Arial"/>
        <family val="2"/>
      </rPr>
      <t xml:space="preserve">[2008] </t>
    </r>
    <r>
      <rPr>
        <sz val="11"/>
        <color theme="1"/>
        <rFont val="微软雅黑"/>
        <family val="2"/>
        <charset val="134"/>
      </rPr>
      <t>通过家族病史诊断</t>
    </r>
    <r>
      <rPr>
        <sz val="11"/>
        <color theme="1"/>
        <rFont val="Arial"/>
        <family val="2"/>
      </rPr>
      <t>FD  Diagnosis of FD via Analysis of Family History</t>
    </r>
  </si>
  <si>
    <r>
      <rPr>
        <sz val="11"/>
        <color theme="1"/>
        <rFont val="Arial"/>
        <family val="2"/>
      </rPr>
      <t xml:space="preserve">[2008] </t>
    </r>
    <r>
      <rPr>
        <sz val="11"/>
        <color theme="1"/>
        <rFont val="微软雅黑"/>
        <family val="2"/>
        <charset val="134"/>
      </rPr>
      <t>法布雷病</t>
    </r>
    <r>
      <rPr>
        <sz val="11"/>
        <color theme="1"/>
        <rFont val="Arial"/>
        <family val="2"/>
      </rPr>
      <t xml:space="preserve">  Fabry's disease</t>
    </r>
  </si>
  <si>
    <r>
      <rPr>
        <sz val="11"/>
        <color theme="1"/>
        <rFont val="Arial"/>
        <family val="2"/>
      </rPr>
      <t>[2008] FD</t>
    </r>
    <r>
      <rPr>
        <sz val="11"/>
        <color theme="1"/>
        <rFont val="微软雅黑"/>
        <family val="2"/>
        <charset val="134"/>
      </rPr>
      <t>的女性经常累及主要器官：法布里注册中心的经验教训</t>
    </r>
    <r>
      <rPr>
        <sz val="11"/>
        <color theme="1"/>
        <rFont val="Arial"/>
        <family val="2"/>
      </rPr>
      <t xml:space="preserve">  Females with FD frequently have major organ involvement</t>
    </r>
    <r>
      <rPr>
        <sz val="11"/>
        <color theme="1"/>
        <rFont val="微软雅黑"/>
        <family val="2"/>
        <charset val="134"/>
      </rPr>
      <t>：</t>
    </r>
    <r>
      <rPr>
        <sz val="11"/>
        <color theme="1"/>
        <rFont val="Arial"/>
        <family val="2"/>
      </rPr>
      <t>Lessons from the Fabry Registry</t>
    </r>
  </si>
  <si>
    <r>
      <rPr>
        <sz val="11"/>
        <color theme="1"/>
        <rFont val="Arial"/>
        <family val="2"/>
      </rPr>
      <t>[2008] FD</t>
    </r>
    <r>
      <rPr>
        <sz val="11"/>
        <color theme="1"/>
        <rFont val="微软雅黑"/>
        <family val="2"/>
        <charset val="134"/>
      </rPr>
      <t>男女肾病：</t>
    </r>
    <r>
      <rPr>
        <sz val="11"/>
        <color theme="1"/>
        <rFont val="Arial"/>
        <family val="2"/>
      </rPr>
      <t>ERT</t>
    </r>
    <r>
      <rPr>
        <sz val="11"/>
        <color theme="1"/>
        <rFont val="微软雅黑"/>
        <family val="2"/>
        <charset val="134"/>
      </rPr>
      <t>治疗前患者的横断面描述</t>
    </r>
    <r>
      <rPr>
        <sz val="11"/>
        <color theme="1"/>
        <rFont val="Arial"/>
        <family val="2"/>
      </rPr>
      <t xml:space="preserve">  Nephropathy in males and females with FD</t>
    </r>
    <r>
      <rPr>
        <sz val="11"/>
        <color theme="1"/>
        <rFont val="微软雅黑"/>
        <family val="2"/>
        <charset val="134"/>
      </rPr>
      <t>：</t>
    </r>
    <r>
      <rPr>
        <sz val="11"/>
        <color theme="1"/>
        <rFont val="Arial"/>
        <family val="2"/>
      </rPr>
      <t>cross-sectional description of patients before treatment with ERT</t>
    </r>
  </si>
  <si>
    <r>
      <rPr>
        <sz val="11"/>
        <color theme="1"/>
        <rFont val="Arial"/>
        <family val="2"/>
      </rPr>
      <t>[2008] FD</t>
    </r>
    <r>
      <rPr>
        <sz val="11"/>
        <color theme="1"/>
        <rFont val="微软雅黑"/>
        <family val="2"/>
        <charset val="134"/>
      </rPr>
      <t>的眼部特征：诊断危及生命的疾病</t>
    </r>
    <r>
      <rPr>
        <sz val="11"/>
        <color theme="1"/>
        <rFont val="Arial"/>
        <family val="2"/>
      </rPr>
      <t xml:space="preserve">   Ocular Features of FD</t>
    </r>
    <r>
      <rPr>
        <sz val="11"/>
        <color theme="1"/>
        <rFont val="微软雅黑"/>
        <family val="2"/>
        <charset val="134"/>
      </rPr>
      <t>：</t>
    </r>
    <r>
      <rPr>
        <sz val="11"/>
        <color theme="1"/>
        <rFont val="Arial"/>
        <family val="2"/>
      </rPr>
      <t>Diagnosis of a Treatment Life-threatening Disorder</t>
    </r>
  </si>
  <si>
    <r>
      <rPr>
        <sz val="11"/>
        <color theme="1"/>
        <rFont val="Arial"/>
        <family val="2"/>
      </rPr>
      <t>[2008] FD</t>
    </r>
    <r>
      <rPr>
        <sz val="11"/>
        <color theme="1"/>
        <rFont val="微软雅黑"/>
        <family val="2"/>
        <charset val="134"/>
      </rPr>
      <t>和最小蛋白尿的儿童和青少年的肾脏活检结果</t>
    </r>
    <r>
      <rPr>
        <sz val="11"/>
        <color theme="1"/>
        <rFont val="Arial"/>
        <family val="2"/>
      </rPr>
      <t xml:space="preserve">  Renal Biopsy Findings in Children and Adolescents with FD and Minimal Albuminuria</t>
    </r>
  </si>
  <si>
    <r>
      <rPr>
        <sz val="11"/>
        <color theme="1"/>
        <rFont val="Arial"/>
        <family val="2"/>
      </rPr>
      <t xml:space="preserve">[2009] </t>
    </r>
    <r>
      <rPr>
        <sz val="11"/>
        <color theme="1"/>
        <rFont val="微软雅黑"/>
        <family val="2"/>
        <charset val="134"/>
      </rPr>
      <t>法布里病：肾病的进展以及</t>
    </r>
    <r>
      <rPr>
        <sz val="11"/>
        <color theme="1"/>
        <rFont val="Arial"/>
        <family val="2"/>
      </rPr>
      <t>ERT</t>
    </r>
    <r>
      <rPr>
        <sz val="11"/>
        <color theme="1"/>
        <rFont val="微软雅黑"/>
        <family val="2"/>
        <charset val="134"/>
      </rPr>
      <t>前心脑血管事件的发生率</t>
    </r>
    <r>
      <rPr>
        <sz val="11"/>
        <color theme="1"/>
        <rFont val="Arial"/>
        <family val="2"/>
      </rPr>
      <t xml:space="preserve">  Fabry Disease</t>
    </r>
    <r>
      <rPr>
        <sz val="11"/>
        <color theme="1"/>
        <rFont val="微软雅黑"/>
        <family val="2"/>
        <charset val="134"/>
      </rPr>
      <t>：</t>
    </r>
    <r>
      <rPr>
        <sz val="11"/>
        <color theme="1"/>
        <rFont val="Arial"/>
        <family val="2"/>
      </rPr>
      <t>progression of nephropathy, and prevalence of cardiac and cerebrovascular events before ERT</t>
    </r>
  </si>
  <si>
    <r>
      <rPr>
        <sz val="11"/>
        <color theme="1"/>
        <rFont val="Arial"/>
        <family val="2"/>
      </rPr>
      <t>[2009] FD</t>
    </r>
    <r>
      <rPr>
        <sz val="11"/>
        <color theme="1"/>
        <rFont val="微软雅黑"/>
        <family val="2"/>
        <charset val="134"/>
      </rPr>
      <t>男性和女性的预期寿命和死亡原因</t>
    </r>
    <r>
      <rPr>
        <sz val="11"/>
        <color theme="1"/>
        <rFont val="Arial"/>
        <family val="2"/>
      </rPr>
      <t xml:space="preserve">  Life expectancy and cause of death in males and females with FD</t>
    </r>
  </si>
  <si>
    <r>
      <rPr>
        <sz val="11"/>
        <color theme="1"/>
        <rFont val="Arial"/>
        <family val="2"/>
      </rPr>
      <t xml:space="preserve">[2009] </t>
    </r>
    <r>
      <rPr>
        <sz val="11"/>
        <color theme="1"/>
        <rFont val="微软雅黑"/>
        <family val="2"/>
        <charset val="134"/>
      </rPr>
      <t>诊断前和没有其他临床事件时常发生</t>
    </r>
    <r>
      <rPr>
        <sz val="11"/>
        <color theme="1"/>
        <rFont val="Arial"/>
        <family val="2"/>
      </rPr>
      <t>FD</t>
    </r>
    <r>
      <rPr>
        <sz val="11"/>
        <color theme="1"/>
        <rFont val="微软雅黑"/>
        <family val="2"/>
        <charset val="134"/>
      </rPr>
      <t>中风</t>
    </r>
    <r>
      <rPr>
        <sz val="11"/>
        <color theme="1"/>
        <rFont val="Arial"/>
        <family val="2"/>
      </rPr>
      <t xml:space="preserve">  Stroke in FD Frequently Occurs before Diagnosis and in the Absence of Other Clinical Events</t>
    </r>
  </si>
  <si>
    <r>
      <rPr>
        <sz val="11"/>
        <color theme="1"/>
        <rFont val="Arial"/>
        <family val="2"/>
      </rPr>
      <t>[2010] FD</t>
    </r>
    <r>
      <rPr>
        <sz val="11"/>
        <color theme="1"/>
        <rFont val="微软雅黑"/>
        <family val="2"/>
        <charset val="134"/>
      </rPr>
      <t>患者的终末期肾脏疾病：来自法布里注册表的自然历史数据</t>
    </r>
    <r>
      <rPr>
        <sz val="11"/>
        <color theme="1"/>
        <rFont val="Arial"/>
        <family val="2"/>
      </rPr>
      <t xml:space="preserve">  End-stage renal disease in patients with FD</t>
    </r>
    <r>
      <rPr>
        <sz val="11"/>
        <color theme="1"/>
        <rFont val="微软雅黑"/>
        <family val="2"/>
        <charset val="134"/>
      </rPr>
      <t>：</t>
    </r>
    <r>
      <rPr>
        <sz val="11"/>
        <color theme="1"/>
        <rFont val="Arial"/>
        <family val="2"/>
      </rPr>
      <t>natural history data from the Fabry Registry</t>
    </r>
  </si>
  <si>
    <r>
      <rPr>
        <sz val="11"/>
        <color theme="1"/>
        <rFont val="Arial"/>
        <family val="2"/>
      </rPr>
      <t xml:space="preserve">[2010] </t>
    </r>
    <r>
      <rPr>
        <sz val="11"/>
        <color theme="1"/>
        <rFont val="微软雅黑"/>
        <family val="2"/>
        <charset val="134"/>
      </rPr>
      <t>法布雷病</t>
    </r>
    <r>
      <rPr>
        <sz val="11"/>
        <color theme="1"/>
        <rFont val="Arial"/>
        <family val="2"/>
      </rPr>
      <t xml:space="preserve">  Fabry Disease</t>
    </r>
  </si>
  <si>
    <r>
      <rPr>
        <sz val="11"/>
        <color theme="1"/>
        <rFont val="Arial"/>
        <family val="2"/>
      </rPr>
      <t>[2010] FD</t>
    </r>
    <r>
      <rPr>
        <sz val="11"/>
        <color theme="1"/>
        <rFont val="微软雅黑"/>
        <family val="2"/>
        <charset val="134"/>
      </rPr>
      <t>成人肾病进展的预后指标：法布里登记处的自然历史数据</t>
    </r>
    <r>
      <rPr>
        <sz val="11"/>
        <color theme="1"/>
        <rFont val="Arial"/>
        <family val="2"/>
      </rPr>
      <t xml:space="preserve">  Prognostic Indicators of Renal Disease Progression in Adults with FD</t>
    </r>
    <r>
      <rPr>
        <sz val="11"/>
        <color theme="1"/>
        <rFont val="微软雅黑"/>
        <family val="2"/>
        <charset val="134"/>
      </rPr>
      <t>：</t>
    </r>
    <r>
      <rPr>
        <sz val="11"/>
        <color theme="1"/>
        <rFont val="Arial"/>
        <family val="2"/>
      </rPr>
      <t>Natural History Data from the Fabry Registry</t>
    </r>
  </si>
  <si>
    <r>
      <rPr>
        <sz val="11"/>
        <color theme="1"/>
        <rFont val="Arial"/>
        <family val="2"/>
      </rPr>
      <t>[2011] FD</t>
    </r>
    <r>
      <rPr>
        <sz val="11"/>
        <color theme="1"/>
        <rFont val="微软雅黑"/>
        <family val="2"/>
        <charset val="134"/>
      </rPr>
      <t>患者的心血管事件</t>
    </r>
    <r>
      <rPr>
        <sz val="11"/>
        <color theme="1"/>
        <rFont val="Arial"/>
        <family val="2"/>
      </rPr>
      <t xml:space="preserve"> Cardiovascular Events in Patients with FD</t>
    </r>
  </si>
  <si>
    <r>
      <rPr>
        <sz val="11"/>
        <color theme="1"/>
        <rFont val="Arial"/>
        <family val="2"/>
      </rPr>
      <t xml:space="preserve">[2011] </t>
    </r>
    <r>
      <rPr>
        <sz val="11"/>
        <color theme="1"/>
        <rFont val="微软雅黑"/>
        <family val="2"/>
        <charset val="134"/>
      </rPr>
      <t>外周神经系统参与</t>
    </r>
    <r>
      <rPr>
        <sz val="11"/>
        <color theme="1"/>
        <rFont val="Arial"/>
        <family val="2"/>
      </rPr>
      <t>FD</t>
    </r>
    <r>
      <rPr>
        <sz val="11"/>
        <color theme="1"/>
        <rFont val="微软雅黑"/>
        <family val="2"/>
        <charset val="134"/>
      </rPr>
      <t>的早期诊断和神经性疼痛的治疗</t>
    </r>
    <r>
      <rPr>
        <sz val="11"/>
        <color theme="1"/>
        <rFont val="Arial"/>
        <family val="2"/>
      </rPr>
      <t xml:space="preserve">  Early diagnosis of peripheral nervous system involvement in FD and treatment of neuropathic pain</t>
    </r>
  </si>
  <si>
    <r>
      <rPr>
        <sz val="11"/>
        <color theme="1"/>
        <rFont val="Arial"/>
        <family val="2"/>
      </rPr>
      <t xml:space="preserve">[2011] </t>
    </r>
    <r>
      <rPr>
        <sz val="11"/>
        <color theme="1"/>
        <rFont val="微软雅黑"/>
        <family val="2"/>
        <charset val="134"/>
      </rPr>
      <t>青年</t>
    </r>
    <r>
      <rPr>
        <sz val="11"/>
        <color theme="1"/>
        <rFont val="Arial"/>
        <family val="2"/>
      </rPr>
      <t>FD</t>
    </r>
    <r>
      <rPr>
        <sz val="11"/>
        <color theme="1"/>
        <rFont val="微软雅黑"/>
        <family val="2"/>
        <charset val="134"/>
      </rPr>
      <t>患者进行性足细胞损伤和</t>
    </r>
    <r>
      <rPr>
        <sz val="11"/>
        <color theme="1"/>
        <rFont val="Arial"/>
        <family val="2"/>
      </rPr>
      <t>GL-3</t>
    </r>
    <r>
      <rPr>
        <sz val="11"/>
        <color theme="1"/>
        <rFont val="微软雅黑"/>
        <family val="2"/>
        <charset val="134"/>
      </rPr>
      <t>积累</t>
    </r>
    <r>
      <rPr>
        <sz val="11"/>
        <color theme="1"/>
        <rFont val="Arial"/>
        <family val="2"/>
      </rPr>
      <t xml:space="preserve">  Progressive Podocyte Injury and GL-3 Accumulation are Progressive in Young Patients with FD</t>
    </r>
  </si>
  <si>
    <r>
      <rPr>
        <sz val="11"/>
        <color theme="1"/>
        <rFont val="Arial"/>
        <family val="2"/>
      </rPr>
      <t>[2013] FD</t>
    </r>
    <r>
      <rPr>
        <sz val="11"/>
        <color theme="1"/>
        <rFont val="微软雅黑"/>
        <family val="2"/>
        <charset val="134"/>
      </rPr>
      <t>左室肥厚：一种实用的诊断方法</t>
    </r>
    <r>
      <rPr>
        <sz val="11"/>
        <color theme="1"/>
        <rFont val="Arial"/>
        <family val="2"/>
      </rPr>
      <t xml:space="preserve">  Left ventricular hypertrophy in FD</t>
    </r>
    <r>
      <rPr>
        <sz val="11"/>
        <color theme="1"/>
        <rFont val="微软雅黑"/>
        <family val="2"/>
        <charset val="134"/>
      </rPr>
      <t>：</t>
    </r>
    <r>
      <rPr>
        <sz val="11"/>
        <color theme="1"/>
        <rFont val="Arial"/>
        <family val="2"/>
      </rPr>
      <t>a practical approach to diagnosis</t>
    </r>
  </si>
  <si>
    <r>
      <rPr>
        <sz val="11"/>
        <color theme="1"/>
        <rFont val="Arial"/>
        <family val="2"/>
      </rPr>
      <t>[2014] FD</t>
    </r>
    <r>
      <rPr>
        <sz val="11"/>
        <color theme="1"/>
        <rFont val="微软雅黑"/>
        <family val="2"/>
        <charset val="134"/>
      </rPr>
      <t>筛查的系统评价：具有未知意义遗传变异的个体的患病率</t>
    </r>
    <r>
      <rPr>
        <sz val="11"/>
        <color theme="1"/>
        <rFont val="Arial"/>
        <family val="2"/>
      </rPr>
      <t xml:space="preserve">  A systematic review on screening for FD</t>
    </r>
    <r>
      <rPr>
        <sz val="11"/>
        <color theme="1"/>
        <rFont val="微软雅黑"/>
        <family val="2"/>
        <charset val="134"/>
      </rPr>
      <t>：</t>
    </r>
    <r>
      <rPr>
        <sz val="11"/>
        <color theme="1"/>
        <rFont val="Arial"/>
        <family val="2"/>
      </rPr>
      <t>prevalence of individuals with genetic variants of unknown significance</t>
    </r>
  </si>
  <si>
    <r>
      <rPr>
        <sz val="11"/>
        <color theme="1"/>
        <rFont val="Arial"/>
        <family val="2"/>
      </rPr>
      <t>[2015] FD</t>
    </r>
    <r>
      <rPr>
        <sz val="11"/>
        <color theme="1"/>
        <rFont val="微软雅黑"/>
        <family val="2"/>
        <charset val="134"/>
      </rPr>
      <t>的当前状态中的心血管介入</t>
    </r>
    <r>
      <rPr>
        <sz val="11"/>
        <color theme="1"/>
        <rFont val="Arial"/>
        <family val="2"/>
      </rPr>
      <t xml:space="preserve">  Cererovascular Involvement in FD Current Status of Knowledge</t>
    </r>
  </si>
  <si>
    <r>
      <rPr>
        <sz val="11"/>
        <color theme="1"/>
        <rFont val="Arial"/>
        <family val="2"/>
      </rPr>
      <t xml:space="preserve">[2015] </t>
    </r>
    <r>
      <rPr>
        <sz val="11"/>
        <color theme="1"/>
        <rFont val="微软雅黑"/>
        <family val="2"/>
        <charset val="134"/>
      </rPr>
      <t>初治男性小儿</t>
    </r>
    <r>
      <rPr>
        <sz val="11"/>
        <color theme="1"/>
        <rFont val="Arial"/>
        <family val="2"/>
      </rPr>
      <t>FD</t>
    </r>
    <r>
      <rPr>
        <sz val="11"/>
        <color theme="1"/>
        <rFont val="微软雅黑"/>
        <family val="2"/>
        <charset val="134"/>
      </rPr>
      <t>的早期疾病状态的表征</t>
    </r>
    <r>
      <rPr>
        <sz val="11"/>
        <color theme="1"/>
        <rFont val="Arial"/>
        <family val="2"/>
      </rPr>
      <t xml:space="preserve">   Characterization of Early Disease Status in Treatment-Naive Male Paediatric Pts with FD</t>
    </r>
  </si>
  <si>
    <r>
      <rPr>
        <sz val="11"/>
        <color theme="1"/>
        <rFont val="Arial"/>
        <family val="2"/>
      </rPr>
      <t xml:space="preserve">[2015] </t>
    </r>
    <r>
      <rPr>
        <sz val="11"/>
        <color theme="1"/>
        <rFont val="微软雅黑"/>
        <family val="2"/>
        <charset val="134"/>
      </rPr>
      <t>婴幼儿法布里疾病：系统的文献综述</t>
    </r>
    <r>
      <rPr>
        <sz val="11"/>
        <color theme="1"/>
        <rFont val="Arial"/>
        <family val="2"/>
      </rPr>
      <t xml:space="preserve">  Fabry disease in infancy and early childhood</t>
    </r>
    <r>
      <rPr>
        <sz val="11"/>
        <color theme="1"/>
        <rFont val="微软雅黑"/>
        <family val="2"/>
        <charset val="134"/>
      </rPr>
      <t>：</t>
    </r>
    <r>
      <rPr>
        <sz val="11"/>
        <color theme="1"/>
        <rFont val="Arial"/>
        <family val="2"/>
      </rPr>
      <t>a systematic literature reivew</t>
    </r>
  </si>
  <si>
    <r>
      <rPr>
        <sz val="11"/>
        <color theme="1"/>
        <rFont val="Arial"/>
        <family val="2"/>
      </rPr>
      <t xml:space="preserve">[2015] </t>
    </r>
    <r>
      <rPr>
        <sz val="11"/>
        <color theme="1"/>
        <rFont val="微软雅黑"/>
        <family val="2"/>
        <charset val="134"/>
      </rPr>
      <t>足突磨蚀是年轻经典法布里患有白蛋白尿患者的肾病早期标志物</t>
    </r>
    <r>
      <rPr>
        <sz val="11"/>
        <color theme="1"/>
        <rFont val="Arial"/>
        <family val="2"/>
      </rPr>
      <t xml:space="preserve">   Foot Process Effacement is an Early Marker of Nephropathy in Young Classic Fabry Patients withour Albuminuria</t>
    </r>
  </si>
  <si>
    <r>
      <rPr>
        <sz val="11"/>
        <color theme="1"/>
        <rFont val="Arial"/>
        <family val="2"/>
      </rPr>
      <t xml:space="preserve">[2016] </t>
    </r>
    <r>
      <rPr>
        <sz val="11"/>
        <color theme="1"/>
        <rFont val="微软雅黑"/>
        <family val="2"/>
        <charset val="134"/>
      </rPr>
      <t>女性</t>
    </r>
    <r>
      <rPr>
        <sz val="11"/>
        <color theme="1"/>
        <rFont val="Arial"/>
        <family val="2"/>
      </rPr>
      <t>FD</t>
    </r>
    <r>
      <rPr>
        <sz val="11"/>
        <color theme="1"/>
        <rFont val="微软雅黑"/>
        <family val="2"/>
        <charset val="134"/>
      </rPr>
      <t>患者的</t>
    </r>
    <r>
      <rPr>
        <sz val="11"/>
        <color theme="1"/>
        <rFont val="Arial"/>
        <family val="2"/>
      </rPr>
      <t>X</t>
    </r>
    <r>
      <rPr>
        <sz val="11"/>
        <color theme="1"/>
        <rFont val="微软雅黑"/>
        <family val="2"/>
        <charset val="134"/>
      </rPr>
      <t>染色体失活</t>
    </r>
    <r>
      <rPr>
        <sz val="11"/>
        <color theme="1"/>
        <rFont val="Arial"/>
        <family val="2"/>
      </rPr>
      <t xml:space="preserve">  X-chromosome inactivation in female patients with FD</t>
    </r>
  </si>
  <si>
    <r>
      <rPr>
        <sz val="11"/>
        <color theme="1"/>
        <rFont val="Arial"/>
        <family val="2"/>
      </rPr>
      <t xml:space="preserve">5. </t>
    </r>
    <r>
      <rPr>
        <sz val="11"/>
        <color theme="1"/>
        <rFont val="微软雅黑"/>
        <family val="2"/>
        <charset val="134"/>
      </rPr>
      <t>其他相关出版物</t>
    </r>
    <r>
      <rPr>
        <sz val="11"/>
        <color theme="1"/>
        <rFont val="Arial"/>
        <family val="2"/>
      </rPr>
      <t xml:space="preserve"> OTHER FABRAZYME PUBLICATIONS</t>
    </r>
  </si>
  <si>
    <r>
      <rPr>
        <sz val="11"/>
        <color theme="1"/>
        <rFont val="Arial"/>
        <family val="2"/>
      </rPr>
      <t>[2003] ERT</t>
    </r>
    <r>
      <rPr>
        <sz val="11"/>
        <color theme="1"/>
        <rFont val="微软雅黑"/>
        <family val="2"/>
        <charset val="134"/>
      </rPr>
      <t>对糖脂贮积病</t>
    </r>
    <r>
      <rPr>
        <sz val="11"/>
        <color theme="1"/>
        <rFont val="Arial"/>
        <family val="2"/>
      </rPr>
      <t>FD</t>
    </r>
    <r>
      <rPr>
        <sz val="11"/>
        <color theme="1"/>
        <rFont val="微软雅黑"/>
        <family val="2"/>
        <charset val="134"/>
      </rPr>
      <t>的生化和药理比较</t>
    </r>
    <r>
      <rPr>
        <sz val="11"/>
        <color theme="1"/>
        <rFont val="Arial"/>
        <family val="2"/>
      </rPr>
      <t xml:space="preserve">  A biochemical and pharmacological comparison of ERT for the glycolipid storage disorder FD</t>
    </r>
  </si>
  <si>
    <r>
      <rPr>
        <sz val="11"/>
        <color theme="1"/>
        <rFont val="Arial"/>
        <family val="2"/>
      </rPr>
      <t xml:space="preserve">[2006] </t>
    </r>
    <r>
      <rPr>
        <sz val="11"/>
        <color theme="1"/>
        <rFont val="微软雅黑"/>
        <family val="2"/>
        <charset val="134"/>
      </rPr>
      <t>比较半乳糖苷酶</t>
    </r>
    <r>
      <rPr>
        <sz val="11"/>
        <color theme="1"/>
        <rFont val="Arial"/>
        <family val="2"/>
      </rPr>
      <t>α</t>
    </r>
    <r>
      <rPr>
        <sz val="11"/>
        <color theme="1"/>
        <rFont val="微软雅黑"/>
        <family val="2"/>
        <charset val="134"/>
      </rPr>
      <t>和半乳糖苷酶</t>
    </r>
    <r>
      <rPr>
        <sz val="11"/>
        <color theme="1"/>
        <rFont val="Arial"/>
        <family val="2"/>
      </rPr>
      <t>β</t>
    </r>
    <r>
      <rPr>
        <sz val="11"/>
        <color theme="1"/>
        <rFont val="微软雅黑"/>
        <family val="2"/>
        <charset val="134"/>
      </rPr>
      <t>对培养的人法布里成纤维细胞和法布里小鼠的作用</t>
    </r>
    <r>
      <rPr>
        <sz val="11"/>
        <color theme="1"/>
        <rFont val="Arial"/>
        <family val="2"/>
      </rPr>
      <t xml:space="preserve">  Comparison of the effects of agalsidase α and agalisidase β on cultured human Fabry fibroblasts and Fabry mice</t>
    </r>
  </si>
  <si>
    <r>
      <rPr>
        <sz val="11"/>
        <color theme="1"/>
        <rFont val="Arial"/>
        <family val="2"/>
      </rPr>
      <t>[2007] FD</t>
    </r>
    <r>
      <rPr>
        <sz val="11"/>
        <color theme="1"/>
        <rFont val="微软雅黑"/>
        <family val="2"/>
        <charset val="134"/>
      </rPr>
      <t>的治疗：以</t>
    </r>
    <r>
      <rPr>
        <sz val="11"/>
        <color theme="1"/>
        <rFont val="Arial"/>
        <family val="2"/>
      </rPr>
      <t>0.2 mg / kg</t>
    </r>
    <r>
      <rPr>
        <sz val="11"/>
        <color theme="1"/>
        <rFont val="微软雅黑"/>
        <family val="2"/>
        <charset val="134"/>
      </rPr>
      <t>的剂量使用阿糖苷酶</t>
    </r>
    <r>
      <rPr>
        <sz val="11"/>
        <color theme="1"/>
        <rFont val="Arial"/>
        <family val="2"/>
      </rPr>
      <t>α</t>
    </r>
    <r>
      <rPr>
        <sz val="11"/>
        <color theme="1"/>
        <rFont val="微软雅黑"/>
        <family val="2"/>
        <charset val="134"/>
      </rPr>
      <t>或</t>
    </r>
    <r>
      <rPr>
        <sz val="11"/>
        <color theme="1"/>
        <rFont val="Arial"/>
        <family val="2"/>
      </rPr>
      <t>β</t>
    </r>
    <r>
      <rPr>
        <sz val="11"/>
        <color theme="1"/>
        <rFont val="微软雅黑"/>
        <family val="2"/>
        <charset val="134"/>
      </rPr>
      <t>进行比较试验的结果</t>
    </r>
    <r>
      <rPr>
        <sz val="11"/>
        <color theme="1"/>
        <rFont val="Arial"/>
        <family val="2"/>
      </rPr>
      <t xml:space="preserve">  Treatment of FD</t>
    </r>
    <r>
      <rPr>
        <sz val="11"/>
        <color theme="1"/>
        <rFont val="微软雅黑"/>
        <family val="2"/>
        <charset val="134"/>
      </rPr>
      <t>：</t>
    </r>
    <r>
      <rPr>
        <sz val="11"/>
        <color theme="1"/>
        <rFont val="Arial"/>
        <family val="2"/>
      </rPr>
      <t>Outcome of a comparative Trial with Agalsidase α or β at a dose of 0.2 mg per kg</t>
    </r>
  </si>
  <si>
    <r>
      <rPr>
        <sz val="11"/>
        <color theme="1"/>
        <rFont val="Arial"/>
        <family val="2"/>
      </rPr>
      <t xml:space="preserve">[2008] </t>
    </r>
    <r>
      <rPr>
        <sz val="11"/>
        <color theme="1"/>
        <rFont val="微软雅黑"/>
        <family val="2"/>
        <charset val="134"/>
      </rPr>
      <t>糖苷酶不同剂量方案治疗</t>
    </r>
    <r>
      <rPr>
        <sz val="11"/>
        <color theme="1"/>
        <rFont val="Arial"/>
        <family val="2"/>
      </rPr>
      <t>FD</t>
    </r>
    <r>
      <rPr>
        <sz val="11"/>
        <color theme="1"/>
        <rFont val="微软雅黑"/>
        <family val="2"/>
        <charset val="134"/>
      </rPr>
      <t>：对抗体形成和</t>
    </r>
    <r>
      <rPr>
        <sz val="11"/>
        <color theme="1"/>
        <rFont val="Arial"/>
        <family val="2"/>
      </rPr>
      <t>GL-3</t>
    </r>
    <r>
      <rPr>
        <sz val="11"/>
        <color theme="1"/>
        <rFont val="微软雅黑"/>
        <family val="2"/>
        <charset val="134"/>
      </rPr>
      <t>的影响</t>
    </r>
    <r>
      <rPr>
        <sz val="11"/>
        <color theme="1"/>
        <rFont val="Arial"/>
        <family val="2"/>
      </rPr>
      <t xml:space="preserve">  Treatment of FD with different dosing regimens of agalsidase</t>
    </r>
    <r>
      <rPr>
        <sz val="11"/>
        <color theme="1"/>
        <rFont val="微软雅黑"/>
        <family val="2"/>
        <charset val="134"/>
      </rPr>
      <t>：</t>
    </r>
    <r>
      <rPr>
        <sz val="11"/>
        <color theme="1"/>
        <rFont val="Arial"/>
        <family val="2"/>
      </rPr>
      <t>Effects on antibody formation and GL-3</t>
    </r>
  </si>
  <si>
    <r>
      <rPr>
        <sz val="11"/>
        <color theme="1"/>
        <rFont val="Arial"/>
        <family val="2"/>
      </rPr>
      <t>[2009] FD</t>
    </r>
    <r>
      <rPr>
        <sz val="11"/>
        <color theme="1"/>
        <rFont val="微软雅黑"/>
        <family val="2"/>
        <charset val="134"/>
      </rPr>
      <t>的酶替代疗法</t>
    </r>
    <r>
      <rPr>
        <sz val="11"/>
        <color theme="1"/>
        <rFont val="Arial"/>
        <family val="2"/>
      </rPr>
      <t xml:space="preserve">  Enzyme Replacement Therapy for FD</t>
    </r>
  </si>
  <si>
    <r>
      <rPr>
        <sz val="11"/>
        <color theme="1"/>
        <rFont val="Arial"/>
        <family val="2"/>
      </rPr>
      <t xml:space="preserve">[2013] </t>
    </r>
    <r>
      <rPr>
        <sz val="11"/>
        <color theme="1"/>
        <rFont val="微软雅黑"/>
        <family val="2"/>
        <charset val="134"/>
      </rPr>
      <t>阿加糖苷酶使年轻患者的</t>
    </r>
    <r>
      <rPr>
        <sz val="11"/>
        <color theme="1"/>
        <rFont val="Arial"/>
        <family val="2"/>
      </rPr>
      <t>FD</t>
    </r>
    <r>
      <rPr>
        <sz val="11"/>
        <color theme="1"/>
        <rFont val="微软雅黑"/>
        <family val="2"/>
        <charset val="134"/>
      </rPr>
      <t>受益于肾脏组织学检查</t>
    </r>
    <r>
      <rPr>
        <sz val="11"/>
        <color theme="1"/>
        <rFont val="Arial"/>
        <family val="2"/>
      </rPr>
      <t xml:space="preserve">  Agalsidase Benefits Renal Histology in Young Pts with FD</t>
    </r>
  </si>
  <si>
    <r>
      <rPr>
        <sz val="11"/>
        <color theme="1"/>
        <rFont val="Arial"/>
        <family val="2"/>
      </rPr>
      <t xml:space="preserve">[2013] </t>
    </r>
    <r>
      <rPr>
        <sz val="11"/>
        <color theme="1"/>
        <rFont val="微软雅黑"/>
        <family val="2"/>
        <charset val="134"/>
      </rPr>
      <t>儿童法布里病：阿糖苷酶</t>
    </r>
    <r>
      <rPr>
        <sz val="11"/>
        <color theme="1"/>
        <rFont val="Arial"/>
        <family val="2"/>
      </rPr>
      <t>-β</t>
    </r>
    <r>
      <rPr>
        <sz val="11"/>
        <color theme="1"/>
        <rFont val="微软雅黑"/>
        <family val="2"/>
        <charset val="134"/>
      </rPr>
      <t>酶替代治疗</t>
    </r>
    <r>
      <rPr>
        <sz val="11"/>
        <color theme="1"/>
        <rFont val="Arial"/>
        <family val="2"/>
      </rPr>
      <t xml:space="preserve">  Fabry Disease in Children</t>
    </r>
    <r>
      <rPr>
        <sz val="11"/>
        <color theme="1"/>
        <rFont val="微软雅黑"/>
        <family val="2"/>
        <charset val="134"/>
      </rPr>
      <t>：</t>
    </r>
    <r>
      <rPr>
        <sz val="11"/>
        <color theme="1"/>
        <rFont val="Arial"/>
        <family val="2"/>
      </rPr>
      <t>agalsidase-β enzyme replacement therapy</t>
    </r>
  </si>
  <si>
    <r>
      <rPr>
        <sz val="11"/>
        <color theme="1"/>
        <rFont val="Arial"/>
        <family val="2"/>
      </rPr>
      <t>[2014] FD</t>
    </r>
    <r>
      <rPr>
        <sz val="11"/>
        <color theme="1"/>
        <rFont val="微软雅黑"/>
        <family val="2"/>
        <charset val="134"/>
      </rPr>
      <t>的</t>
    </r>
    <r>
      <rPr>
        <sz val="11"/>
        <color theme="1"/>
        <rFont val="Arial"/>
        <family val="2"/>
      </rPr>
      <t>ERT</t>
    </r>
    <r>
      <rPr>
        <sz val="11"/>
        <color theme="1"/>
        <rFont val="微软雅黑"/>
        <family val="2"/>
        <charset val="134"/>
      </rPr>
      <t>稳定白质病变进展</t>
    </r>
    <r>
      <rPr>
        <sz val="11"/>
        <color theme="1"/>
        <rFont val="Arial"/>
        <family val="2"/>
      </rPr>
      <t xml:space="preserve">  ERT Stabilized White Matter Lesion Progression in FD</t>
    </r>
  </si>
  <si>
    <r>
      <rPr>
        <sz val="11"/>
        <color theme="1"/>
        <rFont val="Arial"/>
        <family val="2"/>
      </rPr>
      <t xml:space="preserve">[2014] </t>
    </r>
    <r>
      <rPr>
        <sz val="11"/>
        <color theme="1"/>
        <rFont val="微软雅黑"/>
        <family val="2"/>
        <charset val="134"/>
      </rPr>
      <t>法布里病：剂量问题</t>
    </r>
    <r>
      <rPr>
        <sz val="11"/>
        <color theme="1"/>
        <rFont val="Arial"/>
        <family val="2"/>
      </rPr>
      <t xml:space="preserve">  Fabry Disease</t>
    </r>
    <r>
      <rPr>
        <sz val="11"/>
        <color theme="1"/>
        <rFont val="微软雅黑"/>
        <family val="2"/>
        <charset val="134"/>
      </rPr>
      <t>：</t>
    </r>
    <r>
      <rPr>
        <sz val="11"/>
        <color theme="1"/>
        <rFont val="Arial"/>
        <family val="2"/>
      </rPr>
      <t>Dose Matters</t>
    </r>
  </si>
  <si>
    <r>
      <rPr>
        <sz val="11"/>
        <color theme="1"/>
        <rFont val="Arial"/>
        <family val="2"/>
      </rPr>
      <t xml:space="preserve">[2014] </t>
    </r>
    <r>
      <rPr>
        <sz val="11"/>
        <color theme="1"/>
        <rFont val="微软雅黑"/>
        <family val="2"/>
        <charset val="134"/>
      </rPr>
      <t>减少</t>
    </r>
    <r>
      <rPr>
        <sz val="11"/>
        <color theme="1"/>
        <rFont val="Arial"/>
        <family val="2"/>
      </rPr>
      <t>ERT</t>
    </r>
    <r>
      <rPr>
        <sz val="11"/>
        <color theme="1"/>
        <rFont val="微软雅黑"/>
        <family val="2"/>
        <charset val="134"/>
      </rPr>
      <t>后的</t>
    </r>
    <r>
      <rPr>
        <sz val="11"/>
        <color theme="1"/>
        <rFont val="Arial"/>
        <family val="2"/>
      </rPr>
      <t>FD</t>
    </r>
    <r>
      <rPr>
        <sz val="11"/>
        <color theme="1"/>
        <rFont val="微软雅黑"/>
        <family val="2"/>
        <charset val="134"/>
      </rPr>
      <t>患者与治疗切换</t>
    </r>
    <r>
      <rPr>
        <sz val="11"/>
        <color theme="1"/>
        <rFont val="Arial"/>
        <family val="2"/>
      </rPr>
      <t xml:space="preserve">  Patients with FD after ERT reduction versus treatment switch</t>
    </r>
  </si>
  <si>
    <r>
      <rPr>
        <sz val="11"/>
        <color theme="1"/>
        <rFont val="Arial"/>
        <family val="2"/>
      </rPr>
      <t>9</t>
    </r>
    <r>
      <rPr>
        <sz val="11"/>
        <color theme="1"/>
        <rFont val="微软雅黑"/>
        <family val="2"/>
        <charset val="134"/>
      </rPr>
      <t>个</t>
    </r>
    <r>
      <rPr>
        <sz val="11"/>
        <color theme="1"/>
        <rFont val="Arial"/>
        <family val="2"/>
      </rPr>
      <t>pdf</t>
    </r>
  </si>
  <si>
    <r>
      <rPr>
        <sz val="11"/>
        <color theme="1"/>
        <rFont val="Arial"/>
        <family val="2"/>
      </rPr>
      <t xml:space="preserve">[2009] </t>
    </r>
    <r>
      <rPr>
        <sz val="11"/>
        <color theme="1"/>
        <rFont val="微软雅黑"/>
        <family val="2"/>
        <charset val="134"/>
      </rPr>
      <t>台湾人群中</t>
    </r>
    <r>
      <rPr>
        <sz val="11"/>
        <color theme="1"/>
        <rFont val="Arial"/>
        <family val="2"/>
      </rPr>
      <t>NBS</t>
    </r>
    <r>
      <rPr>
        <sz val="11"/>
        <color theme="1"/>
        <rFont val="微软雅黑"/>
        <family val="2"/>
        <charset val="134"/>
      </rPr>
      <t>揭示的</t>
    </r>
    <r>
      <rPr>
        <sz val="11"/>
        <color theme="1"/>
        <rFont val="Arial"/>
        <family val="2"/>
      </rPr>
      <t>FB</t>
    </r>
    <r>
      <rPr>
        <sz val="11"/>
        <color theme="1"/>
        <rFont val="微软雅黑"/>
        <family val="2"/>
        <charset val="134"/>
      </rPr>
      <t>心脏变异的高发生率</t>
    </r>
    <r>
      <rPr>
        <sz val="11"/>
        <color theme="1"/>
        <rFont val="Arial"/>
        <family val="2"/>
      </rPr>
      <t xml:space="preserve">   High incidence of the cardiac Variant of FB revealed by NBS in the Taiwan Chinese population</t>
    </r>
  </si>
  <si>
    <r>
      <rPr>
        <sz val="11"/>
        <color theme="1"/>
        <rFont val="Arial"/>
        <family val="2"/>
      </rPr>
      <t>[2011] ERT</t>
    </r>
    <r>
      <rPr>
        <sz val="11"/>
        <color theme="1"/>
        <rFont val="微软雅黑"/>
        <family val="2"/>
        <charset val="134"/>
      </rPr>
      <t>后经典法布里病患者血浆</t>
    </r>
    <r>
      <rPr>
        <sz val="11"/>
        <color theme="1"/>
        <rFont val="Arial"/>
        <family val="2"/>
      </rPr>
      <t>Lyso-Gb 3</t>
    </r>
    <r>
      <rPr>
        <sz val="11"/>
        <color theme="1"/>
        <rFont val="微软雅黑"/>
        <family val="2"/>
        <charset val="134"/>
      </rPr>
      <t>升高的减少</t>
    </r>
    <r>
      <rPr>
        <sz val="11"/>
        <color theme="1"/>
        <rFont val="Arial"/>
        <family val="2"/>
      </rPr>
      <t xml:space="preserve">  Reduction of elevated plasma globotriaosylsphingosine in patients with classic Fabry disease following ERT</t>
    </r>
  </si>
  <si>
    <r>
      <rPr>
        <sz val="11"/>
        <color theme="1"/>
        <rFont val="Arial"/>
        <family val="2"/>
      </rPr>
      <t xml:space="preserve">[2014] </t>
    </r>
    <r>
      <rPr>
        <sz val="11"/>
        <color theme="1"/>
        <rFont val="微软雅黑"/>
        <family val="2"/>
        <charset val="134"/>
      </rPr>
      <t>法布里肾病：综述</t>
    </r>
    <r>
      <rPr>
        <sz val="11"/>
        <color theme="1"/>
        <rFont val="Arial"/>
        <family val="2"/>
      </rPr>
      <t>-</t>
    </r>
    <r>
      <rPr>
        <sz val="11"/>
        <color theme="1"/>
        <rFont val="微软雅黑"/>
        <family val="2"/>
        <charset val="134"/>
      </rPr>
      <t>如何优化法布里肾病的治疗</t>
    </r>
    <r>
      <rPr>
        <sz val="11"/>
        <color theme="1"/>
        <rFont val="Arial"/>
        <family val="2"/>
      </rPr>
      <t xml:space="preserve">  Fabry nephropathy</t>
    </r>
    <r>
      <rPr>
        <sz val="11"/>
        <color theme="1"/>
        <rFont val="微软雅黑"/>
        <family val="2"/>
        <charset val="134"/>
      </rPr>
      <t>：</t>
    </r>
    <r>
      <rPr>
        <sz val="11"/>
        <color theme="1"/>
        <rFont val="Arial"/>
        <family val="2"/>
      </rPr>
      <t>a review-how can we optimize the management of Fabry nephropathy</t>
    </r>
  </si>
  <si>
    <r>
      <rPr>
        <sz val="11"/>
        <color theme="1"/>
        <rFont val="Arial"/>
        <family val="2"/>
      </rPr>
      <t xml:space="preserve">[2016] </t>
    </r>
    <r>
      <rPr>
        <sz val="11"/>
        <color theme="1"/>
        <rFont val="微软雅黑"/>
        <family val="2"/>
        <charset val="134"/>
      </rPr>
      <t>成年</t>
    </r>
    <r>
      <rPr>
        <sz val="11"/>
        <color theme="1"/>
        <rFont val="Arial"/>
        <family val="2"/>
      </rPr>
      <t>FD</t>
    </r>
    <r>
      <rPr>
        <sz val="11"/>
        <color theme="1"/>
        <rFont val="微软雅黑"/>
        <family val="2"/>
        <charset val="134"/>
      </rPr>
      <t>接受阿糖苷酶</t>
    </r>
    <r>
      <rPr>
        <sz val="11"/>
        <color theme="1"/>
        <rFont val="Arial"/>
        <family val="2"/>
      </rPr>
      <t>β</t>
    </r>
    <r>
      <rPr>
        <sz val="11"/>
        <color theme="1"/>
        <rFont val="微软雅黑"/>
        <family val="2"/>
        <charset val="134"/>
      </rPr>
      <t>治疗的</t>
    </r>
    <r>
      <rPr>
        <sz val="11"/>
        <color theme="1"/>
        <rFont val="Arial"/>
        <family val="2"/>
      </rPr>
      <t>FD</t>
    </r>
    <r>
      <rPr>
        <sz val="11"/>
        <color theme="1"/>
        <rFont val="微软雅黑"/>
        <family val="2"/>
        <charset val="134"/>
      </rPr>
      <t>患者的治疗时间获益：</t>
    </r>
    <r>
      <rPr>
        <sz val="11"/>
        <color theme="1"/>
        <rFont val="Arial"/>
        <family val="2"/>
      </rPr>
      <t>FD</t>
    </r>
    <r>
      <rPr>
        <sz val="11"/>
        <color theme="1"/>
        <rFont val="微软雅黑"/>
        <family val="2"/>
        <charset val="134"/>
      </rPr>
      <t>的数据</t>
    </r>
    <r>
      <rPr>
        <sz val="11"/>
        <color theme="1"/>
        <rFont val="Arial"/>
        <family val="2"/>
      </rPr>
      <t xml:space="preserve">  Time to treatment benefit for adult patients with FD receiving agalsidase β</t>
    </r>
    <r>
      <rPr>
        <sz val="11"/>
        <color theme="1"/>
        <rFont val="微软雅黑"/>
        <family val="2"/>
        <charset val="134"/>
      </rPr>
      <t>：</t>
    </r>
    <r>
      <rPr>
        <sz val="11"/>
        <color theme="1"/>
        <rFont val="Arial"/>
        <family val="2"/>
      </rPr>
      <t>data from the FD</t>
    </r>
  </si>
  <si>
    <r>
      <rPr>
        <sz val="11"/>
        <color theme="1"/>
        <rFont val="Arial"/>
        <family val="2"/>
      </rPr>
      <t xml:space="preserve">[2017] </t>
    </r>
    <r>
      <rPr>
        <sz val="11"/>
        <color theme="1"/>
        <rFont val="微软雅黑"/>
        <family val="2"/>
        <charset val="134"/>
      </rPr>
      <t>典型和非典型法布里病的特征</t>
    </r>
    <r>
      <rPr>
        <sz val="11"/>
        <color theme="1"/>
        <rFont val="Arial"/>
        <family val="2"/>
      </rPr>
      <t xml:space="preserve">  Characterization of Classical and Nonclassical Fabry Disease</t>
    </r>
  </si>
  <si>
    <r>
      <rPr>
        <sz val="11"/>
        <color theme="1"/>
        <rFont val="Arial"/>
        <family val="2"/>
      </rPr>
      <t xml:space="preserve">[2017] </t>
    </r>
    <r>
      <rPr>
        <sz val="11"/>
        <color theme="1"/>
        <rFont val="微软雅黑"/>
        <family val="2"/>
        <charset val="134"/>
      </rPr>
      <t>酶替代疗法下的法布里病</t>
    </r>
    <r>
      <rPr>
        <sz val="11"/>
        <color theme="1"/>
        <rFont val="Arial"/>
        <family val="2"/>
      </rPr>
      <t xml:space="preserve">  Fabry disease under enzyme replacement therapy</t>
    </r>
    <r>
      <rPr>
        <sz val="11"/>
        <color theme="1"/>
        <rFont val="微软雅黑"/>
        <family val="2"/>
        <charset val="134"/>
      </rPr>
      <t>【治疗剂量疗效】</t>
    </r>
  </si>
  <si>
    <r>
      <rPr>
        <sz val="11"/>
        <color theme="1"/>
        <rFont val="Arial"/>
        <family val="2"/>
      </rPr>
      <t xml:space="preserve">[2017] </t>
    </r>
    <r>
      <rPr>
        <sz val="11"/>
        <color theme="1"/>
        <rFont val="微软雅黑"/>
        <family val="2"/>
        <charset val="134"/>
      </rPr>
      <t>长期剂量依赖性阿糖苷酶对法布里肾脏组织的影响</t>
    </r>
    <r>
      <rPr>
        <sz val="11"/>
        <color theme="1"/>
        <rFont val="Arial"/>
        <family val="2"/>
      </rPr>
      <t xml:space="preserve">  Long Term Dose Dependent Agalsidase Effects on kidney histology in Fabry</t>
    </r>
    <r>
      <rPr>
        <sz val="11"/>
        <color theme="1"/>
        <rFont val="微软雅黑"/>
        <family val="2"/>
        <charset val="134"/>
      </rPr>
      <t>【治疗剂量疗效】</t>
    </r>
  </si>
  <si>
    <r>
      <rPr>
        <sz val="11"/>
        <color theme="1"/>
        <rFont val="Arial"/>
        <family val="2"/>
      </rPr>
      <t xml:space="preserve">[2018] </t>
    </r>
    <r>
      <rPr>
        <sz val="11"/>
        <color theme="1"/>
        <rFont val="微软雅黑"/>
        <family val="2"/>
        <charset val="134"/>
      </rPr>
      <t>法布里病：新生儿筛查的回顾与经验</t>
    </r>
    <r>
      <rPr>
        <sz val="11"/>
        <color theme="1"/>
        <rFont val="Arial"/>
        <family val="2"/>
      </rPr>
      <t xml:space="preserve">  Fabry Disease</t>
    </r>
    <r>
      <rPr>
        <sz val="11"/>
        <color theme="1"/>
        <rFont val="微软雅黑"/>
        <family val="2"/>
        <charset val="134"/>
      </rPr>
      <t>：</t>
    </r>
    <r>
      <rPr>
        <sz val="11"/>
        <color theme="1"/>
        <rFont val="Arial"/>
        <family val="2"/>
      </rPr>
      <t>Review and experience during newborn screening</t>
    </r>
  </si>
  <si>
    <r>
      <rPr>
        <sz val="11"/>
        <color theme="1"/>
        <rFont val="Arial"/>
        <family val="2"/>
      </rPr>
      <t xml:space="preserve">[2018] </t>
    </r>
    <r>
      <rPr>
        <sz val="11"/>
        <color theme="1"/>
        <rFont val="微软雅黑"/>
        <family val="2"/>
        <charset val="134"/>
      </rPr>
      <t>法布里肾病：循证叙事回顾</t>
    </r>
    <r>
      <rPr>
        <sz val="11"/>
        <color theme="1"/>
        <rFont val="Arial"/>
        <family val="2"/>
      </rPr>
      <t xml:space="preserve">  Fabry Nephropathy</t>
    </r>
    <r>
      <rPr>
        <sz val="11"/>
        <color theme="1"/>
        <rFont val="微软雅黑"/>
        <family val="2"/>
        <charset val="134"/>
      </rPr>
      <t>：</t>
    </r>
    <r>
      <rPr>
        <sz val="11"/>
        <color theme="1"/>
        <rFont val="Arial"/>
        <family val="2"/>
      </rPr>
      <t>An Evidence - Based Narrative Review</t>
    </r>
  </si>
  <si>
    <r>
      <rPr>
        <b/>
        <sz val="11"/>
        <color theme="1"/>
        <rFont val="微软雅黑"/>
        <family val="2"/>
        <charset val="134"/>
      </rPr>
      <t>文件夹四：幻灯片</t>
    </r>
    <r>
      <rPr>
        <b/>
        <sz val="11"/>
        <color theme="1"/>
        <rFont val="Arial"/>
        <family val="2"/>
      </rPr>
      <t xml:space="preserve"> Slides Decks</t>
    </r>
  </si>
  <si>
    <r>
      <rPr>
        <sz val="11"/>
        <color theme="1"/>
        <rFont val="Arial"/>
        <family val="2"/>
      </rPr>
      <t>2</t>
    </r>
    <r>
      <rPr>
        <sz val="11"/>
        <color theme="1"/>
        <rFont val="微软雅黑"/>
        <family val="2"/>
        <charset val="134"/>
      </rPr>
      <t>个子文件夹</t>
    </r>
  </si>
  <si>
    <r>
      <rPr>
        <sz val="11"/>
        <color theme="1"/>
        <rFont val="Arial"/>
        <family val="2"/>
      </rPr>
      <t xml:space="preserve">1. </t>
    </r>
    <r>
      <rPr>
        <sz val="11"/>
        <color theme="1"/>
        <rFont val="微软雅黑"/>
        <family val="2"/>
        <charset val="134"/>
      </rPr>
      <t>圆桌会议</t>
    </r>
    <r>
      <rPr>
        <sz val="11"/>
        <color theme="1"/>
        <rFont val="Arial"/>
        <family val="2"/>
      </rPr>
      <t xml:space="preserve"> Round Table Discussion</t>
    </r>
  </si>
  <si>
    <r>
      <rPr>
        <sz val="11"/>
        <color theme="1"/>
        <rFont val="Arial"/>
        <family val="2"/>
      </rPr>
      <t>2018</t>
    </r>
    <r>
      <rPr>
        <sz val="11"/>
        <color theme="1"/>
        <rFont val="微软雅黑"/>
        <family val="2"/>
        <charset val="134"/>
      </rPr>
      <t>年</t>
    </r>
    <r>
      <rPr>
        <sz val="11"/>
        <color theme="1"/>
        <rFont val="Arial"/>
        <family val="2"/>
      </rPr>
      <t>3</t>
    </r>
    <r>
      <rPr>
        <sz val="11"/>
        <color theme="1"/>
        <rFont val="微软雅黑"/>
        <family val="2"/>
        <charset val="134"/>
      </rPr>
      <t>月</t>
    </r>
    <r>
      <rPr>
        <sz val="11"/>
        <color theme="1"/>
        <rFont val="Arial"/>
        <family val="2"/>
      </rPr>
      <t>15</t>
    </r>
    <r>
      <rPr>
        <sz val="11"/>
        <color theme="1"/>
        <rFont val="微软雅黑"/>
        <family val="2"/>
        <charset val="134"/>
      </rPr>
      <t>日，哥伦比亚</t>
    </r>
    <r>
      <rPr>
        <sz val="11"/>
        <color theme="1"/>
        <rFont val="Arial"/>
        <family val="2"/>
      </rPr>
      <t xml:space="preserve">  2018 Ortiz colombia march 15 elderly</t>
    </r>
  </si>
  <si>
    <r>
      <rPr>
        <sz val="11"/>
        <color theme="1"/>
        <rFont val="Arial"/>
        <family val="2"/>
      </rPr>
      <t>2018</t>
    </r>
    <r>
      <rPr>
        <sz val="11"/>
        <color theme="1"/>
        <rFont val="微软雅黑"/>
        <family val="2"/>
        <charset val="134"/>
      </rPr>
      <t>年，卡塔赫纳</t>
    </r>
    <r>
      <rPr>
        <sz val="11"/>
        <color theme="1"/>
        <rFont val="Arial"/>
        <family val="2"/>
      </rPr>
      <t xml:space="preserve"> Trimarchi CARTAGENA-2018</t>
    </r>
  </si>
  <si>
    <r>
      <rPr>
        <sz val="11"/>
        <color theme="1"/>
        <rFont val="Arial"/>
        <family val="2"/>
      </rPr>
      <t>2018</t>
    </r>
    <r>
      <rPr>
        <sz val="11"/>
        <color theme="1"/>
        <rFont val="微软雅黑"/>
        <family val="2"/>
        <charset val="134"/>
      </rPr>
      <t>年，拉丁美洲</t>
    </r>
    <r>
      <rPr>
        <sz val="11"/>
        <color theme="1"/>
        <rFont val="Arial"/>
        <family val="2"/>
      </rPr>
      <t xml:space="preserve">  Jaurretche_ERT.start.RT.LATAM.2018</t>
    </r>
  </si>
  <si>
    <r>
      <rPr>
        <sz val="11"/>
        <color theme="1"/>
        <rFont val="微软雅黑"/>
        <family val="2"/>
        <charset val="134"/>
      </rPr>
      <t>哥伦比亚</t>
    </r>
    <r>
      <rPr>
        <sz val="11"/>
        <color theme="1"/>
        <rFont val="Arial"/>
        <family val="2"/>
      </rPr>
      <t xml:space="preserve"> Dr Perreta - Mujeres Colombia</t>
    </r>
  </si>
  <si>
    <r>
      <rPr>
        <sz val="11"/>
        <color theme="1"/>
        <rFont val="Arial"/>
        <family val="2"/>
      </rPr>
      <t>2018</t>
    </r>
    <r>
      <rPr>
        <sz val="11"/>
        <color theme="1"/>
        <rFont val="微软雅黑"/>
        <family val="2"/>
        <charset val="134"/>
      </rPr>
      <t>，拉丁美洲，儿童治疗</t>
    </r>
    <r>
      <rPr>
        <sz val="11"/>
        <color theme="1"/>
        <rFont val="Arial"/>
        <family val="2"/>
      </rPr>
      <t xml:space="preserve">  Dr Fainboim Children treatment.RT.LATAM.2018</t>
    </r>
  </si>
  <si>
    <r>
      <rPr>
        <sz val="11"/>
        <color theme="1"/>
        <rFont val="微软雅黑"/>
        <family val="2"/>
        <charset val="134"/>
      </rPr>
      <t>拉丁美洲</t>
    </r>
    <r>
      <rPr>
        <sz val="11"/>
        <color theme="1"/>
        <rFont val="Arial"/>
        <family val="2"/>
      </rPr>
      <t xml:space="preserve"> Cabrera_Charla Enfermedad de Fabry. LATAM  2018</t>
    </r>
  </si>
  <si>
    <r>
      <rPr>
        <sz val="11"/>
        <color theme="1"/>
        <rFont val="微软雅黑"/>
        <family val="2"/>
        <charset val="134"/>
      </rPr>
      <t>肾活检</t>
    </r>
    <r>
      <rPr>
        <sz val="11"/>
        <color theme="1"/>
        <rFont val="Arial"/>
        <family val="2"/>
      </rPr>
      <t xml:space="preserve"> Marlene Antonia - Renal Biopsies</t>
    </r>
  </si>
  <si>
    <r>
      <rPr>
        <sz val="11"/>
        <color theme="1"/>
        <rFont val="微软雅黑"/>
        <family val="2"/>
        <charset val="134"/>
      </rPr>
      <t>卡塔赫纳</t>
    </r>
    <r>
      <rPr>
        <sz val="11"/>
        <color theme="1"/>
        <rFont val="Arial"/>
        <family val="2"/>
      </rPr>
      <t xml:space="preserve"> meeting CARTAGENA POLITEI</t>
    </r>
  </si>
  <si>
    <r>
      <rPr>
        <sz val="11"/>
        <color theme="1"/>
        <rFont val="微软雅黑"/>
        <family val="2"/>
        <charset val="134"/>
      </rPr>
      <t>文件损坏</t>
    </r>
  </si>
  <si>
    <r>
      <rPr>
        <sz val="11"/>
        <color theme="1"/>
        <rFont val="Arial"/>
        <family val="2"/>
      </rPr>
      <t>2018</t>
    </r>
    <r>
      <rPr>
        <sz val="11"/>
        <color theme="1"/>
        <rFont val="微软雅黑"/>
        <family val="2"/>
        <charset val="134"/>
      </rPr>
      <t>年</t>
    </r>
    <r>
      <rPr>
        <sz val="11"/>
        <color theme="1"/>
        <rFont val="Arial"/>
        <family val="2"/>
      </rPr>
      <t>4</t>
    </r>
    <r>
      <rPr>
        <sz val="11"/>
        <color theme="1"/>
        <rFont val="微软雅黑"/>
        <family val="2"/>
        <charset val="134"/>
      </rPr>
      <t>月</t>
    </r>
    <r>
      <rPr>
        <sz val="11"/>
        <color theme="1"/>
        <rFont val="Arial"/>
        <family val="2"/>
      </rPr>
      <t>5</t>
    </r>
    <r>
      <rPr>
        <sz val="11"/>
        <color theme="1"/>
        <rFont val="微软雅黑"/>
        <family val="2"/>
        <charset val="134"/>
      </rPr>
      <t>日，哥伦比亚大学</t>
    </r>
    <r>
      <rPr>
        <sz val="11"/>
        <color theme="1"/>
        <rFont val="Arial"/>
        <family val="2"/>
      </rPr>
      <t xml:space="preserve">  MJ HILZ Fabry lessons learned about diagnosis  treatment Columbia 5th April 2018</t>
    </r>
  </si>
  <si>
    <r>
      <rPr>
        <sz val="11"/>
        <color theme="1"/>
        <rFont val="Arial"/>
        <family val="2"/>
      </rPr>
      <t xml:space="preserve">2. </t>
    </r>
    <r>
      <rPr>
        <sz val="11"/>
        <color theme="1"/>
        <rFont val="微软雅黑"/>
        <family val="2"/>
        <charset val="134"/>
      </rPr>
      <t>培训</t>
    </r>
    <r>
      <rPr>
        <sz val="11"/>
        <color theme="1"/>
        <rFont val="Arial"/>
        <family val="2"/>
      </rPr>
      <t xml:space="preserve"> Training</t>
    </r>
  </si>
  <si>
    <r>
      <rPr>
        <sz val="11"/>
        <color theme="1"/>
        <rFont val="Arial"/>
        <family val="2"/>
      </rPr>
      <t>1.</t>
    </r>
    <r>
      <rPr>
        <sz val="11"/>
        <color theme="1"/>
        <rFont val="微软雅黑"/>
        <family val="2"/>
        <charset val="134"/>
      </rPr>
      <t>关于诊断和治疗</t>
    </r>
    <r>
      <rPr>
        <sz val="11"/>
        <color theme="1"/>
        <rFont val="Arial"/>
        <family val="2"/>
      </rPr>
      <t xml:space="preserve"> Lessons Learned about Diagnostics and Treatment_Ortiz</t>
    </r>
  </si>
  <si>
    <r>
      <rPr>
        <sz val="11"/>
        <color theme="1"/>
        <rFont val="Arial"/>
        <family val="2"/>
      </rPr>
      <t xml:space="preserve">2. </t>
    </r>
    <r>
      <rPr>
        <sz val="11"/>
        <color theme="1"/>
        <rFont val="微软雅黑"/>
        <family val="2"/>
        <charset val="134"/>
      </rPr>
      <t>症状和体征</t>
    </r>
    <r>
      <rPr>
        <sz val="11"/>
        <color theme="1"/>
        <rFont val="Arial"/>
        <family val="2"/>
      </rPr>
      <t xml:space="preserve"> Signs and symptoms of FD_Sergio Salgado</t>
    </r>
  </si>
  <si>
    <r>
      <rPr>
        <sz val="11"/>
        <color theme="1"/>
        <rFont val="Arial"/>
        <family val="2"/>
      </rPr>
      <t>3.</t>
    </r>
    <r>
      <rPr>
        <sz val="11"/>
        <color theme="1"/>
        <rFont val="微软雅黑"/>
        <family val="2"/>
        <charset val="134"/>
      </rPr>
      <t>当前诊断方法</t>
    </r>
    <r>
      <rPr>
        <sz val="11"/>
        <color theme="1"/>
        <rFont val="Arial"/>
        <family val="2"/>
      </rPr>
      <t xml:space="preserve"> Current approaches to laboratory diagnostics of FD _Zakharova</t>
    </r>
  </si>
  <si>
    <r>
      <rPr>
        <sz val="11"/>
        <color theme="1"/>
        <rFont val="Arial"/>
        <family val="2"/>
      </rPr>
      <t xml:space="preserve">4. </t>
    </r>
    <r>
      <rPr>
        <sz val="11"/>
        <color theme="1"/>
        <rFont val="微软雅黑"/>
        <family val="2"/>
        <charset val="134"/>
      </rPr>
      <t>肾活检的重要性</t>
    </r>
    <r>
      <rPr>
        <sz val="11"/>
        <color theme="1"/>
        <rFont val="Arial"/>
        <family val="2"/>
      </rPr>
      <t xml:space="preserve"> Importance of Renal Biopsies_Ortiz</t>
    </r>
  </si>
  <si>
    <r>
      <rPr>
        <sz val="11"/>
        <color theme="1"/>
        <rFont val="Arial"/>
        <family val="2"/>
      </rPr>
      <t xml:space="preserve">5. </t>
    </r>
    <r>
      <rPr>
        <sz val="11"/>
        <color theme="1"/>
        <rFont val="微软雅黑"/>
        <family val="2"/>
        <charset val="134"/>
      </rPr>
      <t>家族关系</t>
    </r>
    <r>
      <rPr>
        <sz val="11"/>
        <color theme="1"/>
        <rFont val="Arial"/>
        <family val="2"/>
      </rPr>
      <t xml:space="preserve"> Family Tree the liaison bewteen relatives_Juan Politei</t>
    </r>
  </si>
  <si>
    <r>
      <rPr>
        <sz val="11"/>
        <color theme="1"/>
        <rFont val="Arial"/>
        <family val="2"/>
      </rPr>
      <t xml:space="preserve">6. </t>
    </r>
    <r>
      <rPr>
        <sz val="11"/>
        <color theme="1"/>
        <rFont val="微软雅黑"/>
        <family val="2"/>
        <charset val="134"/>
      </rPr>
      <t>法布雷病的肾脏反应</t>
    </r>
    <r>
      <rPr>
        <sz val="11"/>
        <color theme="1"/>
        <rFont val="Arial"/>
        <family val="2"/>
      </rPr>
      <t xml:space="preserve"> Nephrological manifestations of FD_Trimarchi</t>
    </r>
  </si>
  <si>
    <r>
      <rPr>
        <sz val="11"/>
        <color theme="1"/>
        <rFont val="Arial"/>
        <family val="2"/>
      </rPr>
      <t xml:space="preserve">7. </t>
    </r>
    <r>
      <rPr>
        <sz val="11"/>
        <color theme="1"/>
        <rFont val="微软雅黑"/>
        <family val="2"/>
        <charset val="134"/>
      </rPr>
      <t>法布雷病的心脏学表现</t>
    </r>
    <r>
      <rPr>
        <sz val="11"/>
        <color theme="1"/>
        <rFont val="Arial"/>
        <family val="2"/>
      </rPr>
      <t xml:space="preserve"> Cardiological manifestations of FD_Gustavo Cabrera</t>
    </r>
  </si>
  <si>
    <r>
      <rPr>
        <sz val="11"/>
        <color theme="1"/>
        <rFont val="Arial"/>
        <family val="2"/>
      </rPr>
      <t>8.</t>
    </r>
    <r>
      <rPr>
        <sz val="11"/>
        <color theme="1"/>
        <rFont val="微软雅黑"/>
        <family val="2"/>
        <charset val="134"/>
      </rPr>
      <t>法布雷病的神经学表现</t>
    </r>
    <r>
      <rPr>
        <sz val="11"/>
        <color theme="1"/>
        <rFont val="Arial"/>
        <family val="2"/>
      </rPr>
      <t xml:space="preserve"> Neurological manifestations of FD_Max Hilz</t>
    </r>
  </si>
  <si>
    <r>
      <rPr>
        <sz val="11"/>
        <color theme="1"/>
        <rFont val="Arial"/>
        <family val="2"/>
      </rPr>
      <t xml:space="preserve">9. </t>
    </r>
    <r>
      <rPr>
        <sz val="11"/>
        <color theme="1"/>
        <rFont val="微软雅黑"/>
        <family val="2"/>
        <charset val="134"/>
      </rPr>
      <t>法布雷病患者诊断和治疗反应的有效标志物</t>
    </r>
    <r>
      <rPr>
        <sz val="11"/>
        <color theme="1"/>
        <rFont val="Arial"/>
        <family val="2"/>
      </rPr>
      <t xml:space="preserve"> Useful marker of diagnosis and treatment response in patients with FD_Juan Politei</t>
    </r>
  </si>
  <si>
    <r>
      <rPr>
        <sz val="11"/>
        <color theme="1"/>
        <rFont val="Arial"/>
        <family val="2"/>
      </rPr>
      <t>10.</t>
    </r>
    <r>
      <rPr>
        <sz val="11"/>
        <color theme="1"/>
        <rFont val="微软雅黑"/>
        <family val="2"/>
        <charset val="134"/>
      </rPr>
      <t>用于儿童、妇女和老人的治疗</t>
    </r>
    <r>
      <rPr>
        <sz val="11"/>
        <color theme="1"/>
        <rFont val="Arial"/>
        <family val="2"/>
      </rPr>
      <t xml:space="preserve"> Dillemas in FD  When to treat children, women and elderly_Fernando Perreta </t>
    </r>
    <r>
      <rPr>
        <sz val="11"/>
        <color theme="1"/>
        <rFont val="微软雅黑"/>
        <family val="2"/>
        <charset val="134"/>
      </rPr>
      <t>其他</t>
    </r>
  </si>
  <si>
    <r>
      <rPr>
        <sz val="11"/>
        <color theme="1"/>
        <rFont val="Arial"/>
        <family val="2"/>
      </rPr>
      <t xml:space="preserve">11. </t>
    </r>
    <r>
      <rPr>
        <sz val="11"/>
        <color theme="1"/>
        <rFont val="微软雅黑"/>
        <family val="2"/>
        <charset val="134"/>
      </rPr>
      <t>在</t>
    </r>
    <r>
      <rPr>
        <sz val="11"/>
        <color theme="1"/>
        <rFont val="Arial"/>
        <family val="2"/>
      </rPr>
      <t>ERT</t>
    </r>
    <r>
      <rPr>
        <sz val="11"/>
        <color theme="1"/>
        <rFont val="微软雅黑"/>
        <family val="2"/>
        <charset val="134"/>
      </rPr>
      <t>现有治疗方法，真正重要的是什么？</t>
    </r>
    <r>
      <rPr>
        <sz val="11"/>
        <color theme="1"/>
        <rFont val="Arial"/>
        <family val="2"/>
      </rPr>
      <t xml:space="preserve">  Fabry Disease - Current Approaches in ERT. What really matters_Max Hilz</t>
    </r>
  </si>
  <si>
    <r>
      <rPr>
        <sz val="11"/>
        <color theme="1"/>
        <rFont val="Arial"/>
        <family val="2"/>
      </rPr>
      <t>1</t>
    </r>
    <r>
      <rPr>
        <sz val="11"/>
        <color theme="1"/>
        <rFont val="微软雅黑"/>
        <family val="2"/>
        <charset val="134"/>
      </rPr>
      <t>个幻灯</t>
    </r>
  </si>
  <si>
    <t>ppt1</t>
  </si>
  <si>
    <r>
      <rPr>
        <sz val="11"/>
        <color theme="1"/>
        <rFont val="微软雅黑"/>
        <family val="2"/>
        <charset val="134"/>
      </rPr>
      <t>法布雷病标准幻灯片集</t>
    </r>
    <r>
      <rPr>
        <sz val="11"/>
        <color theme="1"/>
        <rFont val="Arial"/>
        <family val="2"/>
      </rPr>
      <t xml:space="preserve">  Fabry Disease Standard Slide Set</t>
    </r>
  </si>
  <si>
    <r>
      <rPr>
        <b/>
        <sz val="11"/>
        <color theme="1"/>
        <rFont val="微软雅黑"/>
        <family val="2"/>
        <charset val="134"/>
      </rPr>
      <t>文件夹五：视觉引导患者</t>
    </r>
    <r>
      <rPr>
        <b/>
        <sz val="11"/>
        <color theme="1"/>
        <rFont val="Arial"/>
        <family val="2"/>
      </rPr>
      <t xml:space="preserve"> Visual Guide Patient</t>
    </r>
  </si>
  <si>
    <r>
      <rPr>
        <sz val="11"/>
        <color theme="1"/>
        <rFont val="Arial"/>
        <family val="2"/>
      </rPr>
      <t xml:space="preserve">1. </t>
    </r>
    <r>
      <rPr>
        <sz val="11"/>
        <color theme="1"/>
        <rFont val="微软雅黑"/>
        <family val="2"/>
        <charset val="134"/>
      </rPr>
      <t>高分辨率</t>
    </r>
    <r>
      <rPr>
        <sz val="11"/>
        <color theme="1"/>
        <rFont val="Arial"/>
        <family val="2"/>
      </rPr>
      <t xml:space="preserve"> High Resolution</t>
    </r>
  </si>
  <si>
    <r>
      <rPr>
        <sz val="11"/>
        <color theme="1"/>
        <rFont val="微软雅黑"/>
        <family val="2"/>
        <charset val="134"/>
      </rPr>
      <t>共</t>
    </r>
    <r>
      <rPr>
        <sz val="11"/>
        <color theme="1"/>
        <rFont val="Arial"/>
        <family val="2"/>
      </rPr>
      <t>60</t>
    </r>
    <r>
      <rPr>
        <sz val="11"/>
        <color theme="1"/>
        <rFont val="微软雅黑"/>
        <family val="2"/>
        <charset val="134"/>
      </rPr>
      <t>个</t>
    </r>
  </si>
  <si>
    <r>
      <rPr>
        <sz val="11"/>
        <color theme="1"/>
        <rFont val="Arial"/>
        <family val="2"/>
      </rPr>
      <t xml:space="preserve">2. </t>
    </r>
    <r>
      <rPr>
        <sz val="11"/>
        <color theme="1"/>
        <rFont val="微软雅黑"/>
        <family val="2"/>
        <charset val="134"/>
      </rPr>
      <t>低分辨率</t>
    </r>
    <r>
      <rPr>
        <sz val="11"/>
        <color theme="1"/>
        <rFont val="Arial"/>
        <family val="2"/>
      </rPr>
      <t xml:space="preserve"> Low Resolution</t>
    </r>
  </si>
  <si>
    <t>GVPE0022_defiris</t>
  </si>
  <si>
    <r>
      <rPr>
        <sz val="11"/>
        <color theme="1"/>
        <rFont val="Arial"/>
        <family val="2"/>
      </rPr>
      <t xml:space="preserve">3. </t>
    </r>
    <r>
      <rPr>
        <sz val="11"/>
        <color theme="1"/>
        <rFont val="微软雅黑"/>
        <family val="2"/>
        <charset val="134"/>
      </rPr>
      <t>生产文件</t>
    </r>
    <r>
      <rPr>
        <sz val="11"/>
        <color theme="1"/>
        <rFont val="Arial"/>
        <family val="2"/>
      </rPr>
      <t xml:space="preserve"> Production File</t>
    </r>
  </si>
  <si>
    <r>
      <rPr>
        <b/>
        <sz val="14"/>
        <color rgb="FFC00000"/>
        <rFont val="微软雅黑"/>
        <family val="2"/>
        <charset val="134"/>
      </rPr>
      <t>总和</t>
    </r>
  </si>
  <si>
    <t>任务7：培训幻灯：Fabry病的心脏学表现</t>
    <phoneticPr fontId="18" type="noConversion"/>
  </si>
  <si>
    <t>任务10：动画：Fabry肾脏内科动画 Animation：Fabry Nephro Animation</t>
    <phoneticPr fontId="18" type="noConversion"/>
  </si>
  <si>
    <t>任务11：动画：Fabrazyme动作动画机制 Animation：Fabrazyme Mechanism of Action Animation</t>
    <phoneticPr fontId="18" type="noConversion"/>
  </si>
  <si>
    <t>任务12：Fabrazyme和Replagal比较：研究pub-inform-2015-presentation</t>
    <phoneticPr fontId="18" type="noConversion"/>
  </si>
  <si>
    <t>任务14：圆桌会议幻灯 Round Table Discussion</t>
    <phoneticPr fontId="18" type="noConversion"/>
  </si>
  <si>
    <t>任务13：培训幻灯：其他内容</t>
    <phoneticPr fontId="18" type="noConversion"/>
  </si>
  <si>
    <t>任务15：：品牌资料相关文献（16个）（按需翻译）</t>
    <phoneticPr fontId="18" type="noConversion"/>
  </si>
  <si>
    <t>项目名称：法布赞医学翻译及幻灯制作系列医学工作</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</si>
</sst>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m/d/yy;@"/>
    <numFmt numFmtId="177" formatCode="aaa\,\ yyyy/m/d"/>
    <numFmt numFmtId="178" formatCode="d"/>
    <numFmt numFmtId="179" formatCode="yy/m/d;@"/>
  </numFmts>
  <fonts count="33" x14ac:knownFonts="1">
    <font>
      <sz val="11"/>
      <color theme="1"/>
      <name val="Microsoft YaHei UI"/>
      <charset val="134"/>
    </font>
    <font>
      <b/>
      <sz val="16"/>
      <color theme="1"/>
      <name val="Arial"/>
      <family val="2"/>
    </font>
    <font>
      <b/>
      <sz val="14"/>
      <color theme="1"/>
      <name val="Arial"/>
      <family val="2"/>
    </font>
    <font>
      <sz val="11"/>
      <color theme="1"/>
      <name val="Arial"/>
      <family val="2"/>
    </font>
    <font>
      <b/>
      <sz val="16"/>
      <color theme="0"/>
      <name val="Arial"/>
      <family val="2"/>
    </font>
    <font>
      <b/>
      <sz val="11"/>
      <color theme="1"/>
      <name val="Arial"/>
      <family val="2"/>
    </font>
    <font>
      <b/>
      <sz val="14"/>
      <color rgb="FFC00000"/>
      <name val="Arial"/>
      <family val="2"/>
    </font>
    <font>
      <sz val="11"/>
      <color theme="0"/>
      <name val="Microsoft YaHei UI"/>
      <family val="2"/>
      <charset val="134"/>
    </font>
    <font>
      <b/>
      <sz val="22"/>
      <color theme="1" tint="0.34998626667073579"/>
      <name val="Microsoft YaHei UI"/>
      <family val="2"/>
      <charset val="134"/>
    </font>
    <font>
      <b/>
      <sz val="20"/>
      <color theme="4" tint="-0.249977111117893"/>
      <name val="Microsoft YaHei UI"/>
      <family val="2"/>
      <charset val="134"/>
    </font>
    <font>
      <sz val="10"/>
      <name val="Microsoft YaHei UI"/>
      <family val="2"/>
      <charset val="134"/>
    </font>
    <font>
      <sz val="14"/>
      <color theme="1"/>
      <name val="Microsoft YaHei UI"/>
      <family val="2"/>
      <charset val="134"/>
    </font>
    <font>
      <b/>
      <sz val="9"/>
      <color theme="0"/>
      <name val="Microsoft YaHei UI"/>
      <family val="2"/>
      <charset val="134"/>
    </font>
    <font>
      <b/>
      <sz val="11"/>
      <color theme="1"/>
      <name val="Microsoft YaHei UI"/>
      <family val="2"/>
      <charset val="134"/>
    </font>
    <font>
      <sz val="11"/>
      <name val="Microsoft YaHei UI"/>
      <family val="2"/>
      <charset val="134"/>
    </font>
    <font>
      <i/>
      <sz val="9"/>
      <color theme="1"/>
      <name val="Microsoft YaHei UI"/>
      <family val="2"/>
      <charset val="134"/>
    </font>
    <font>
      <sz val="10"/>
      <color theme="1" tint="0.499984740745262"/>
      <name val="Microsoft YaHei UI"/>
      <family val="2"/>
      <charset val="134"/>
    </font>
    <font>
      <b/>
      <sz val="11"/>
      <color theme="1" tint="0.499984740745262"/>
      <name val="Microsoft YaHei UI"/>
      <family val="2"/>
      <charset val="134"/>
    </font>
    <font>
      <sz val="9"/>
      <name val="Microsoft YaHei UI"/>
      <family val="2"/>
      <charset val="134"/>
    </font>
    <font>
      <sz val="8"/>
      <color theme="0"/>
      <name val="Microsoft YaHei UI"/>
      <family val="2"/>
      <charset val="134"/>
    </font>
    <font>
      <b/>
      <sz val="20"/>
      <color theme="1"/>
      <name val="Arial"/>
      <family val="2"/>
    </font>
    <font>
      <b/>
      <sz val="9"/>
      <color theme="1"/>
      <name val="Arial"/>
      <family val="2"/>
    </font>
    <font>
      <b/>
      <sz val="11"/>
      <color theme="1"/>
      <name val="微软雅黑"/>
      <family val="2"/>
      <charset val="134"/>
    </font>
    <font>
      <sz val="11"/>
      <color theme="1"/>
      <name val="微软雅黑"/>
      <family val="2"/>
      <charset val="134"/>
    </font>
    <font>
      <b/>
      <sz val="10"/>
      <color theme="1"/>
      <name val="微软雅黑"/>
      <family val="2"/>
      <charset val="134"/>
    </font>
    <font>
      <b/>
      <sz val="9"/>
      <color theme="1"/>
      <name val="微软雅黑"/>
      <family val="2"/>
      <charset val="134"/>
    </font>
    <font>
      <sz val="10"/>
      <color theme="1"/>
      <name val="微软雅黑"/>
      <family val="2"/>
      <charset val="134"/>
    </font>
    <font>
      <b/>
      <sz val="10"/>
      <color rgb="FFC00000"/>
      <name val="微软雅黑"/>
      <family val="2"/>
      <charset val="134"/>
    </font>
    <font>
      <i/>
      <sz val="10"/>
      <color theme="1"/>
      <name val="Microsoft YaHei UI"/>
      <family val="2"/>
      <charset val="134"/>
    </font>
    <font>
      <sz val="11"/>
      <color theme="1"/>
      <name val="宋体"/>
      <family val="3"/>
      <charset val="134"/>
      <scheme val="minor"/>
    </font>
    <font>
      <b/>
      <sz val="16"/>
      <color theme="0"/>
      <name val="微软雅黑"/>
      <family val="2"/>
      <charset val="134"/>
    </font>
    <font>
      <b/>
      <sz val="14"/>
      <color rgb="FFC00000"/>
      <name val="微软雅黑"/>
      <family val="2"/>
      <charset val="134"/>
    </font>
    <font>
      <sz val="11"/>
      <color theme="1"/>
      <name val="Microsoft YaHei UI"/>
      <family val="2"/>
      <charset val="134"/>
    </font>
  </fonts>
  <fills count="22">
    <fill>
      <patternFill patternType="none"/>
    </fill>
    <fill>
      <patternFill patternType="gray125"/>
    </fill>
    <fill>
      <patternFill patternType="solid">
        <fgColor theme="8" tint="-0.249977111117893"/>
        <bgColor indexed="64"/>
      </patternFill>
    </fill>
    <fill>
      <patternFill patternType="solid">
        <fgColor rgb="FFEAF3FA"/>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1" tint="0.34998626667073579"/>
        <bgColor theme="4"/>
      </patternFill>
    </fill>
    <fill>
      <patternFill patternType="solid">
        <fgColor theme="4" tint="0.59999389629810485"/>
        <bgColor indexed="64"/>
      </patternFill>
    </fill>
    <fill>
      <patternFill patternType="solid">
        <fgColor theme="4" tint="0.79992065187536243"/>
        <bgColor indexed="64"/>
      </patternFill>
    </fill>
    <fill>
      <patternFill patternType="solid">
        <fgColor theme="5" tint="0.59999389629810485"/>
        <bgColor indexed="64"/>
      </patternFill>
    </fill>
    <fill>
      <patternFill patternType="solid">
        <fgColor theme="5" tint="0.7999206518753624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79992065187536243"/>
        <bgColor indexed="64"/>
      </patternFill>
    </fill>
    <fill>
      <patternFill patternType="solid">
        <fgColor theme="0" tint="-4.9989318521683403E-2"/>
        <bgColor indexed="64"/>
      </patternFill>
    </fill>
    <fill>
      <patternFill patternType="solid">
        <fgColor theme="0" tint="-0.14993743705557422"/>
        <bgColor indexed="64"/>
      </patternFill>
    </fill>
    <fill>
      <patternFill patternType="solid">
        <fgColor theme="1" tint="0.34998626667073579"/>
        <bgColor indexed="64"/>
      </patternFill>
    </fill>
    <fill>
      <patternFill patternType="solid">
        <fgColor theme="9" tint="0.39994506668294322"/>
        <bgColor indexed="64"/>
      </patternFill>
    </fill>
    <fill>
      <patternFill patternType="solid">
        <fgColor theme="4" tint="0.39994506668294322"/>
        <bgColor indexed="64"/>
      </patternFill>
    </fill>
    <fill>
      <patternFill patternType="solid">
        <fgColor theme="0" tint="-0.499984740745262"/>
        <bgColor indexed="64"/>
      </patternFill>
    </fill>
  </fills>
  <borders count="39">
    <border>
      <left/>
      <right/>
      <top/>
      <bottom/>
      <diagonal/>
    </border>
    <border>
      <left style="medium">
        <color theme="1"/>
      </left>
      <right style="thin">
        <color theme="2"/>
      </right>
      <top style="medium">
        <color theme="1"/>
      </top>
      <bottom style="thin">
        <color theme="2"/>
      </bottom>
      <diagonal/>
    </border>
    <border>
      <left style="thin">
        <color theme="2"/>
      </left>
      <right style="thin">
        <color theme="2"/>
      </right>
      <top style="medium">
        <color theme="1"/>
      </top>
      <bottom style="thin">
        <color theme="2"/>
      </bottom>
      <diagonal/>
    </border>
    <border>
      <left style="thin">
        <color theme="2"/>
      </left>
      <right style="medium">
        <color theme="1"/>
      </right>
      <top style="medium">
        <color theme="1"/>
      </top>
      <bottom style="thin">
        <color theme="2"/>
      </bottom>
      <diagonal/>
    </border>
    <border>
      <left style="medium">
        <color theme="1"/>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1"/>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medium">
        <color theme="1"/>
      </left>
      <right style="thin">
        <color theme="2"/>
      </right>
      <top style="thin">
        <color theme="2"/>
      </top>
      <bottom/>
      <diagonal/>
    </border>
    <border>
      <left style="thin">
        <color theme="2"/>
      </left>
      <right style="medium">
        <color theme="1"/>
      </right>
      <top style="thin">
        <color theme="2"/>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medium">
        <color theme="0" tint="-0.14990691854609822"/>
      </top>
      <bottom style="medium">
        <color theme="0" tint="-0.14990691854609822"/>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0691854609822"/>
      </bottom>
      <diagonal/>
    </border>
    <border>
      <left style="thin">
        <color theme="0" tint="-0.1498764000366222"/>
      </left>
      <right style="thin">
        <color theme="0" tint="-0.1498764000366222"/>
      </right>
      <top style="medium">
        <color theme="0" tint="-0.14990691854609822"/>
      </top>
      <bottom style="medium">
        <color theme="0" tint="-0.14990691854609822"/>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1">
    <xf numFmtId="0" fontId="0" fillId="0" borderId="0"/>
    <xf numFmtId="179" fontId="32" fillId="0" borderId="21" applyFill="0">
      <alignment horizontal="center" vertical="center"/>
    </xf>
    <xf numFmtId="9" fontId="32" fillId="0" borderId="0" applyFont="0" applyFill="0" applyBorder="0" applyAlignment="0" applyProtection="0"/>
    <xf numFmtId="0" fontId="8" fillId="0" borderId="0" applyNumberFormat="0" applyFill="0" applyBorder="0" applyAlignment="0" applyProtection="0"/>
    <xf numFmtId="0" fontId="11" fillId="0" borderId="0" applyNumberFormat="0" applyFill="0" applyProtection="0">
      <alignment vertical="top"/>
    </xf>
    <xf numFmtId="0" fontId="32" fillId="0" borderId="0" applyNumberFormat="0" applyFill="0" applyProtection="0">
      <alignment horizontal="right" indent="1"/>
    </xf>
    <xf numFmtId="177" fontId="32" fillId="0" borderId="18">
      <alignment horizontal="center" vertical="center"/>
    </xf>
    <xf numFmtId="0" fontId="32" fillId="0" borderId="21" applyFill="0">
      <alignment horizontal="center" vertical="center"/>
    </xf>
    <xf numFmtId="0" fontId="32" fillId="0" borderId="21" applyFill="0">
      <alignment horizontal="left" vertical="center" indent="2"/>
    </xf>
    <xf numFmtId="0" fontId="7" fillId="0" borderId="0"/>
    <xf numFmtId="0" fontId="29" fillId="0" borderId="0">
      <alignment vertical="center"/>
    </xf>
  </cellStyleXfs>
  <cellXfs count="143">
    <xf numFmtId="0" fontId="0" fillId="0" borderId="0" xfId="0"/>
    <xf numFmtId="0" fontId="1" fillId="0" borderId="0" xfId="10" applyFont="1" applyAlignment="1">
      <alignment vertical="center" wrapText="1"/>
    </xf>
    <xf numFmtId="0" fontId="2" fillId="0" borderId="0" xfId="10" applyFont="1" applyAlignment="1">
      <alignment vertical="center" wrapText="1"/>
    </xf>
    <xf numFmtId="0" fontId="3" fillId="0" borderId="0" xfId="10" applyFont="1" applyAlignment="1">
      <alignment horizontal="center" vertical="center" wrapText="1"/>
    </xf>
    <xf numFmtId="0" fontId="3" fillId="0" borderId="0" xfId="10" applyFont="1" applyAlignment="1">
      <alignment vertical="center" wrapText="1"/>
    </xf>
    <xf numFmtId="0" fontId="4" fillId="2" borderId="1" xfId="10" applyFont="1" applyFill="1" applyBorder="1" applyAlignment="1">
      <alignment horizontal="center" vertical="center" wrapText="1"/>
    </xf>
    <xf numFmtId="0" fontId="4" fillId="2" borderId="2" xfId="10" applyFont="1" applyFill="1" applyBorder="1" applyAlignment="1">
      <alignment horizontal="center" vertical="center" wrapText="1"/>
    </xf>
    <xf numFmtId="0" fontId="4" fillId="2" borderId="3" xfId="10" applyFont="1" applyFill="1" applyBorder="1" applyAlignment="1">
      <alignment horizontal="center" vertical="center" wrapText="1"/>
    </xf>
    <xf numFmtId="0" fontId="3" fillId="3" borderId="5" xfId="10" applyFont="1" applyFill="1" applyBorder="1" applyAlignment="1">
      <alignment horizontal="center" vertical="center" wrapText="1"/>
    </xf>
    <xf numFmtId="0" fontId="3" fillId="3" borderId="5" xfId="10" applyFont="1" applyFill="1" applyBorder="1" applyAlignment="1">
      <alignment vertical="center" wrapText="1"/>
    </xf>
    <xf numFmtId="0" fontId="3" fillId="3" borderId="6" xfId="10" applyFont="1" applyFill="1" applyBorder="1" applyAlignment="1">
      <alignment horizontal="center" vertical="center" wrapText="1"/>
    </xf>
    <xf numFmtId="0" fontId="3" fillId="4" borderId="5" xfId="10" applyFont="1" applyFill="1" applyBorder="1" applyAlignment="1">
      <alignment horizontal="center" vertical="center" wrapText="1"/>
    </xf>
    <xf numFmtId="0" fontId="3" fillId="4" borderId="5" xfId="10" applyFont="1" applyFill="1" applyBorder="1" applyAlignment="1">
      <alignment vertical="center" wrapText="1"/>
    </xf>
    <xf numFmtId="0" fontId="3" fillId="5" borderId="5" xfId="10" applyFont="1" applyFill="1" applyBorder="1" applyAlignment="1">
      <alignment horizontal="center" vertical="center" wrapText="1"/>
    </xf>
    <xf numFmtId="0" fontId="3" fillId="5" borderId="5" xfId="10" applyFont="1" applyFill="1" applyBorder="1" applyAlignment="1">
      <alignment vertical="center" wrapText="1"/>
    </xf>
    <xf numFmtId="0" fontId="3" fillId="5" borderId="6" xfId="10" applyFont="1" applyFill="1" applyBorder="1" applyAlignment="1">
      <alignment horizontal="center" vertical="center" wrapText="1"/>
    </xf>
    <xf numFmtId="0" fontId="3" fillId="3" borderId="7" xfId="10" applyFont="1" applyFill="1" applyBorder="1" applyAlignment="1">
      <alignment horizontal="center" vertical="center" wrapText="1"/>
    </xf>
    <xf numFmtId="0" fontId="3" fillId="3" borderId="0" xfId="10" applyFont="1" applyFill="1" applyBorder="1" applyAlignment="1">
      <alignment horizontal="left" vertical="center" wrapText="1"/>
    </xf>
    <xf numFmtId="0" fontId="3" fillId="3" borderId="10" xfId="10" applyFont="1" applyFill="1" applyBorder="1" applyAlignment="1">
      <alignment horizontal="center" vertical="center" wrapText="1"/>
    </xf>
    <xf numFmtId="0" fontId="3" fillId="4" borderId="6" xfId="10" applyFont="1" applyFill="1" applyBorder="1" applyAlignment="1">
      <alignment horizontal="center" vertical="center" wrapText="1"/>
    </xf>
    <xf numFmtId="0" fontId="3" fillId="6" borderId="5" xfId="10" applyFont="1" applyFill="1" applyBorder="1" applyAlignment="1">
      <alignment vertical="center" wrapText="1"/>
    </xf>
    <xf numFmtId="0" fontId="3" fillId="3" borderId="7" xfId="10" applyFont="1" applyFill="1" applyBorder="1" applyAlignment="1">
      <alignment vertical="center" wrapText="1"/>
    </xf>
    <xf numFmtId="0" fontId="3" fillId="3" borderId="13" xfId="10" applyFont="1" applyFill="1" applyBorder="1" applyAlignment="1">
      <alignment horizontal="center" vertical="center" wrapText="1"/>
    </xf>
    <xf numFmtId="0" fontId="6" fillId="7" borderId="16" xfId="10" applyFont="1" applyFill="1" applyBorder="1" applyAlignment="1">
      <alignment horizontal="center" vertical="center" wrapText="1"/>
    </xf>
    <xf numFmtId="0" fontId="0" fillId="0" borderId="0" xfId="0" applyFont="1" applyAlignment="1">
      <alignment vertical="center"/>
    </xf>
    <xf numFmtId="0" fontId="7" fillId="0" borderId="0" xfId="9"/>
    <xf numFmtId="0" fontId="0" fillId="0" borderId="0" xfId="0" applyFont="1"/>
    <xf numFmtId="0" fontId="0" fillId="0" borderId="0" xfId="0" applyFont="1" applyAlignment="1">
      <alignment horizontal="center"/>
    </xf>
    <xf numFmtId="0" fontId="7" fillId="0" borderId="0" xfId="9" applyAlignment="1">
      <alignment wrapText="1"/>
    </xf>
    <xf numFmtId="0" fontId="8" fillId="0" borderId="0" xfId="3"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4">
      <alignment vertical="top"/>
    </xf>
    <xf numFmtId="0" fontId="0" fillId="0" borderId="18" xfId="0" applyFont="1" applyBorder="1" applyAlignment="1">
      <alignment horizontal="center" vertical="center"/>
    </xf>
    <xf numFmtId="0" fontId="12" fillId="8" borderId="20" xfId="0" applyFont="1" applyFill="1" applyBorder="1" applyAlignment="1">
      <alignment horizontal="left" vertical="center" indent="1"/>
    </xf>
    <xf numFmtId="0" fontId="12" fillId="8" borderId="20" xfId="0" applyFont="1" applyFill="1" applyBorder="1" applyAlignment="1">
      <alignment horizontal="center" vertical="center" wrapText="1"/>
    </xf>
    <xf numFmtId="0" fontId="0" fillId="0" borderId="0" xfId="0" applyFont="1" applyAlignment="1">
      <alignment wrapText="1"/>
    </xf>
    <xf numFmtId="0" fontId="13" fillId="9" borderId="21" xfId="0" applyFont="1" applyFill="1" applyBorder="1" applyAlignment="1">
      <alignment horizontal="left" vertical="center" indent="1"/>
    </xf>
    <xf numFmtId="0" fontId="32" fillId="9" borderId="21" xfId="7" applyFill="1">
      <alignment horizontal="center" vertical="center"/>
    </xf>
    <xf numFmtId="9" fontId="14" fillId="9" borderId="21" xfId="2" applyFont="1" applyFill="1" applyBorder="1" applyAlignment="1">
      <alignment horizontal="center" vertical="center"/>
    </xf>
    <xf numFmtId="179" fontId="0" fillId="9" borderId="21" xfId="0" applyNumberFormat="1" applyFont="1" applyFill="1" applyBorder="1" applyAlignment="1">
      <alignment horizontal="center" vertical="center"/>
    </xf>
    <xf numFmtId="179" fontId="14" fillId="9" borderId="21" xfId="0" applyNumberFormat="1" applyFont="1" applyFill="1" applyBorder="1" applyAlignment="1">
      <alignment horizontal="center" vertical="center"/>
    </xf>
    <xf numFmtId="0" fontId="14" fillId="0" borderId="21" xfId="0" applyFont="1" applyBorder="1" applyAlignment="1">
      <alignment horizontal="center" vertical="center"/>
    </xf>
    <xf numFmtId="0" fontId="32" fillId="10" borderId="21" xfId="8" applyFill="1">
      <alignment horizontal="left" vertical="center" indent="2"/>
    </xf>
    <xf numFmtId="0" fontId="32" fillId="10" borderId="21" xfId="7" applyFill="1">
      <alignment horizontal="center" vertical="center"/>
    </xf>
    <xf numFmtId="9" fontId="14" fillId="10" borderId="21" xfId="2" applyFont="1" applyFill="1" applyBorder="1" applyAlignment="1">
      <alignment horizontal="center" vertical="center"/>
    </xf>
    <xf numFmtId="179" fontId="32" fillId="10" borderId="21" xfId="1" applyFill="1">
      <alignment horizontal="center" vertical="center"/>
    </xf>
    <xf numFmtId="0" fontId="0" fillId="10" borderId="21" xfId="8" applyFont="1" applyFill="1">
      <alignment horizontal="left" vertical="center" indent="2"/>
    </xf>
    <xf numFmtId="0" fontId="13" fillId="11" borderId="21" xfId="0" applyFont="1" applyFill="1" applyBorder="1" applyAlignment="1">
      <alignment horizontal="left" vertical="center" indent="1"/>
    </xf>
    <xf numFmtId="0" fontId="32" fillId="11" borderId="21" xfId="7" applyFill="1">
      <alignment horizontal="center" vertical="center"/>
    </xf>
    <xf numFmtId="9" fontId="14" fillId="11" borderId="21" xfId="2" applyFont="1" applyFill="1" applyBorder="1" applyAlignment="1">
      <alignment horizontal="center" vertical="center"/>
    </xf>
    <xf numFmtId="179" fontId="0" fillId="11" borderId="21" xfId="0" applyNumberFormat="1" applyFont="1" applyFill="1" applyBorder="1" applyAlignment="1">
      <alignment horizontal="center" vertical="center"/>
    </xf>
    <xf numFmtId="179" fontId="14" fillId="11" borderId="21" xfId="0" applyNumberFormat="1" applyFont="1" applyFill="1" applyBorder="1" applyAlignment="1">
      <alignment horizontal="center" vertical="center"/>
    </xf>
    <xf numFmtId="0" fontId="0" fillId="12" borderId="21" xfId="8" applyFont="1" applyFill="1">
      <alignment horizontal="left" vertical="center" indent="2"/>
    </xf>
    <xf numFmtId="0" fontId="32" fillId="12" borderId="21" xfId="7" applyFill="1">
      <alignment horizontal="center" vertical="center"/>
    </xf>
    <xf numFmtId="9" fontId="14" fillId="12" borderId="21" xfId="2" applyFont="1" applyFill="1" applyBorder="1" applyAlignment="1">
      <alignment horizontal="center" vertical="center"/>
    </xf>
    <xf numFmtId="179" fontId="32" fillId="12" borderId="21" xfId="1" applyFill="1">
      <alignment horizontal="center" vertical="center"/>
    </xf>
    <xf numFmtId="0" fontId="0" fillId="13" borderId="21" xfId="8" applyFont="1" applyFill="1">
      <alignment horizontal="left" vertical="center" indent="2"/>
    </xf>
    <xf numFmtId="0" fontId="14" fillId="13" borderId="21" xfId="0" applyFont="1" applyFill="1" applyBorder="1" applyAlignment="1">
      <alignment horizontal="center" vertical="center"/>
    </xf>
    <xf numFmtId="0" fontId="13" fillId="14" borderId="21" xfId="0" applyFont="1" applyFill="1" applyBorder="1" applyAlignment="1">
      <alignment horizontal="left" vertical="center" indent="1"/>
    </xf>
    <xf numFmtId="0" fontId="32" fillId="14" borderId="21" xfId="7" applyFill="1">
      <alignment horizontal="center" vertical="center"/>
    </xf>
    <xf numFmtId="9" fontId="14" fillId="14" borderId="21" xfId="2" applyFont="1" applyFill="1" applyBorder="1" applyAlignment="1">
      <alignment horizontal="center" vertical="center"/>
    </xf>
    <xf numFmtId="179" fontId="0" fillId="14" borderId="21" xfId="0" applyNumberFormat="1" applyFont="1" applyFill="1" applyBorder="1" applyAlignment="1">
      <alignment horizontal="center" vertical="center"/>
    </xf>
    <xf numFmtId="179" fontId="14" fillId="14" borderId="21" xfId="0" applyNumberFormat="1" applyFont="1" applyFill="1" applyBorder="1" applyAlignment="1">
      <alignment horizontal="center" vertical="center"/>
    </xf>
    <xf numFmtId="0" fontId="0" fillId="15" borderId="21" xfId="8" applyFont="1" applyFill="1">
      <alignment horizontal="left" vertical="center" indent="2"/>
    </xf>
    <xf numFmtId="0" fontId="32" fillId="15" borderId="21" xfId="7" applyFill="1">
      <alignment horizontal="center" vertical="center"/>
    </xf>
    <xf numFmtId="9" fontId="14" fillId="15" borderId="21" xfId="2" applyFont="1" applyFill="1" applyBorder="1" applyAlignment="1">
      <alignment horizontal="center" vertical="center"/>
    </xf>
    <xf numFmtId="179" fontId="32" fillId="15" borderId="21" xfId="1" applyFill="1">
      <alignment horizontal="center" vertical="center"/>
    </xf>
    <xf numFmtId="0" fontId="0" fillId="4" borderId="21" xfId="8" applyFont="1" applyFill="1">
      <alignment horizontal="left" vertical="center" indent="2"/>
    </xf>
    <xf numFmtId="0" fontId="15" fillId="16" borderId="21" xfId="0" applyFont="1" applyFill="1" applyBorder="1" applyAlignment="1">
      <alignment horizontal="left" vertical="center" indent="1"/>
    </xf>
    <xf numFmtId="0" fontId="15" fillId="16" borderId="21" xfId="0" applyFont="1" applyFill="1" applyBorder="1" applyAlignment="1">
      <alignment horizontal="center" vertical="center"/>
    </xf>
    <xf numFmtId="176" fontId="16" fillId="16" borderId="21" xfId="0" applyNumberFormat="1" applyFont="1" applyFill="1" applyBorder="1" applyAlignment="1">
      <alignment horizontal="left" vertical="center"/>
    </xf>
    <xf numFmtId="176" fontId="14" fillId="16" borderId="21" xfId="0" applyNumberFormat="1" applyFont="1" applyFill="1" applyBorder="1" applyAlignment="1">
      <alignment horizontal="center" vertical="center"/>
    </xf>
    <xf numFmtId="0" fontId="17" fillId="0" borderId="0" xfId="0" applyFont="1"/>
    <xf numFmtId="0" fontId="7" fillId="0" borderId="0" xfId="0" applyFont="1" applyAlignment="1">
      <alignment horizontal="center"/>
    </xf>
    <xf numFmtId="178" fontId="18" fillId="17" borderId="24" xfId="0" applyNumberFormat="1" applyFont="1" applyFill="1" applyBorder="1" applyAlignment="1">
      <alignment horizontal="center" vertical="center"/>
    </xf>
    <xf numFmtId="178" fontId="18" fillId="17" borderId="0" xfId="0" applyNumberFormat="1" applyFont="1" applyFill="1" applyAlignment="1">
      <alignment horizontal="center" vertical="center"/>
    </xf>
    <xf numFmtId="178" fontId="18" fillId="17" borderId="17" xfId="0" applyNumberFormat="1" applyFont="1" applyFill="1" applyBorder="1" applyAlignment="1">
      <alignment horizontal="center" vertical="center"/>
    </xf>
    <xf numFmtId="0" fontId="19" fillId="18" borderId="25" xfId="0" applyFont="1" applyFill="1" applyBorder="1" applyAlignment="1">
      <alignment horizontal="center" vertical="center" shrinkToFit="1"/>
    </xf>
    <xf numFmtId="0" fontId="0" fillId="0" borderId="26" xfId="0" applyFont="1" applyBorder="1" applyAlignment="1">
      <alignment vertical="center"/>
    </xf>
    <xf numFmtId="0" fontId="0" fillId="0" borderId="26" xfId="0" applyFont="1" applyBorder="1" applyAlignment="1">
      <alignment horizontal="right" vertical="center"/>
    </xf>
    <xf numFmtId="0" fontId="0" fillId="0" borderId="26" xfId="0" applyFont="1" applyFill="1" applyBorder="1" applyAlignment="1">
      <alignment vertical="center"/>
    </xf>
    <xf numFmtId="0" fontId="13" fillId="0" borderId="26" xfId="0" applyFont="1" applyBorder="1" applyAlignment="1">
      <alignment vertical="center"/>
    </xf>
    <xf numFmtId="0" fontId="25" fillId="19" borderId="30" xfId="0" applyFont="1" applyFill="1" applyBorder="1" applyAlignment="1">
      <alignment horizontal="center" vertical="center"/>
    </xf>
    <xf numFmtId="0" fontId="25" fillId="20" borderId="31" xfId="0" applyFont="1" applyFill="1" applyBorder="1" applyAlignment="1">
      <alignment horizontal="center" vertical="center"/>
    </xf>
    <xf numFmtId="0" fontId="25" fillId="20" borderId="31" xfId="0" applyFont="1" applyFill="1" applyBorder="1" applyAlignment="1">
      <alignment horizontal="center"/>
    </xf>
    <xf numFmtId="0" fontId="25" fillId="20" borderId="32" xfId="0" applyFont="1" applyFill="1" applyBorder="1" applyAlignment="1">
      <alignment horizontal="center" vertical="center"/>
    </xf>
    <xf numFmtId="0" fontId="26" fillId="0" borderId="30" xfId="0" applyFont="1" applyFill="1" applyBorder="1" applyAlignment="1">
      <alignment horizontal="left" vertical="center" wrapText="1"/>
    </xf>
    <xf numFmtId="0" fontId="26" fillId="0" borderId="31" xfId="0" applyFont="1" applyFill="1" applyBorder="1" applyAlignment="1">
      <alignment horizontal="center" vertical="center" wrapText="1"/>
    </xf>
    <xf numFmtId="0" fontId="26" fillId="0" borderId="3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1" xfId="0" applyFont="1" applyFill="1" applyBorder="1" applyAlignment="1">
      <alignment horizontal="center"/>
    </xf>
    <xf numFmtId="0" fontId="26" fillId="0" borderId="32" xfId="0" applyFont="1" applyFill="1" applyBorder="1" applyAlignment="1">
      <alignment horizontal="center"/>
    </xf>
    <xf numFmtId="0" fontId="26" fillId="0" borderId="33" xfId="0" applyFont="1" applyFill="1" applyBorder="1" applyAlignment="1">
      <alignment horizontal="left" vertical="center" wrapText="1"/>
    </xf>
    <xf numFmtId="0" fontId="26" fillId="0" borderId="34" xfId="0" applyFont="1" applyFill="1" applyBorder="1" applyAlignment="1">
      <alignment horizontal="center" vertical="center" wrapText="1"/>
    </xf>
    <xf numFmtId="0" fontId="26" fillId="0" borderId="34" xfId="0" applyFont="1" applyFill="1" applyBorder="1" applyAlignment="1">
      <alignment horizontal="center"/>
    </xf>
    <xf numFmtId="0" fontId="26" fillId="0" borderId="34" xfId="0" applyFont="1" applyFill="1" applyBorder="1" applyAlignment="1">
      <alignment horizontal="center" vertical="center"/>
    </xf>
    <xf numFmtId="0" fontId="26" fillId="0" borderId="35" xfId="0" applyFont="1" applyFill="1" applyBorder="1" applyAlignment="1">
      <alignment horizontal="center"/>
    </xf>
    <xf numFmtId="0" fontId="27" fillId="0" borderId="36" xfId="0" applyFont="1" applyFill="1" applyBorder="1" applyAlignment="1"/>
    <xf numFmtId="0" fontId="26" fillId="0" borderId="37" xfId="0" applyFont="1" applyFill="1" applyBorder="1" applyAlignment="1">
      <alignment horizontal="center" vertical="center" wrapText="1"/>
    </xf>
    <xf numFmtId="0" fontId="27" fillId="0" borderId="38" xfId="0" applyFont="1" applyFill="1" applyBorder="1" applyAlignment="1">
      <alignment horizontal="center" vertical="center"/>
    </xf>
    <xf numFmtId="0" fontId="28" fillId="0" borderId="0" xfId="0" applyFont="1"/>
    <xf numFmtId="0" fontId="32" fillId="12" borderId="21" xfId="8" applyFont="1" applyFill="1">
      <alignment horizontal="left" vertical="center" indent="2"/>
    </xf>
    <xf numFmtId="0" fontId="32" fillId="21" borderId="21" xfId="8" applyFont="1" applyFill="1">
      <alignment horizontal="left" vertical="center" indent="2"/>
    </xf>
    <xf numFmtId="0" fontId="0" fillId="21" borderId="26" xfId="0" applyFont="1" applyFill="1" applyBorder="1" applyAlignment="1">
      <alignment vertical="center"/>
    </xf>
    <xf numFmtId="0" fontId="24" fillId="0" borderId="30" xfId="0" applyFont="1" applyFill="1" applyBorder="1" applyAlignment="1">
      <alignment horizontal="center"/>
    </xf>
    <xf numFmtId="0" fontId="24" fillId="0" borderId="31" xfId="0" applyFont="1" applyFill="1" applyBorder="1" applyAlignment="1">
      <alignment horizontal="center"/>
    </xf>
    <xf numFmtId="0" fontId="24" fillId="0" borderId="32" xfId="0" applyFont="1" applyFill="1" applyBorder="1" applyAlignment="1">
      <alignment horizontal="center"/>
    </xf>
    <xf numFmtId="0" fontId="20" fillId="0" borderId="27" xfId="0" applyFont="1" applyFill="1" applyBorder="1" applyAlignment="1">
      <alignment horizontal="center"/>
    </xf>
    <xf numFmtId="0" fontId="21" fillId="0" borderId="28" xfId="0" applyFont="1" applyFill="1" applyBorder="1" applyAlignment="1">
      <alignment horizontal="center"/>
    </xf>
    <xf numFmtId="0" fontId="21" fillId="0" borderId="29" xfId="0" applyFont="1" applyFill="1" applyBorder="1" applyAlignment="1">
      <alignment horizontal="center"/>
    </xf>
    <xf numFmtId="0" fontId="21" fillId="0" borderId="30" xfId="0" applyFont="1" applyFill="1" applyBorder="1" applyAlignment="1">
      <alignment horizontal="center"/>
    </xf>
    <xf numFmtId="0" fontId="21" fillId="0" borderId="31" xfId="0" applyFont="1" applyFill="1" applyBorder="1" applyAlignment="1">
      <alignment horizontal="center"/>
    </xf>
    <xf numFmtId="0" fontId="21" fillId="0" borderId="32" xfId="0" applyFont="1" applyFill="1" applyBorder="1" applyAlignment="1">
      <alignment horizontal="center"/>
    </xf>
    <xf numFmtId="0" fontId="22" fillId="0" borderId="30" xfId="0" applyFont="1" applyFill="1" applyBorder="1" applyAlignment="1">
      <alignment horizontal="left"/>
    </xf>
    <xf numFmtId="0" fontId="22" fillId="0" borderId="31" xfId="0" applyFont="1" applyFill="1" applyBorder="1" applyAlignment="1">
      <alignment horizontal="left"/>
    </xf>
    <xf numFmtId="0" fontId="22" fillId="0" borderId="32" xfId="0" applyFont="1" applyFill="1" applyBorder="1" applyAlignment="1">
      <alignment horizontal="left"/>
    </xf>
    <xf numFmtId="0" fontId="23" fillId="0" borderId="30" xfId="0" applyFont="1" applyFill="1" applyBorder="1" applyAlignment="1">
      <alignment horizontal="left"/>
    </xf>
    <xf numFmtId="0" fontId="23" fillId="0" borderId="31" xfId="0" applyFont="1" applyFill="1" applyBorder="1" applyAlignment="1">
      <alignment horizontal="left"/>
    </xf>
    <xf numFmtId="0" fontId="23" fillId="0" borderId="32" xfId="0" applyFont="1" applyFill="1" applyBorder="1" applyAlignment="1">
      <alignment horizontal="left"/>
    </xf>
    <xf numFmtId="31" fontId="0" fillId="17" borderId="22" xfId="0" applyNumberFormat="1" applyFont="1" applyFill="1" applyBorder="1" applyAlignment="1">
      <alignment horizontal="left" vertical="center" wrapText="1" indent="1"/>
    </xf>
    <xf numFmtId="31" fontId="0" fillId="17" borderId="20" xfId="0" applyNumberFormat="1" applyFont="1" applyFill="1" applyBorder="1" applyAlignment="1">
      <alignment horizontal="left" vertical="center" wrapText="1" indent="1"/>
    </xf>
    <xf numFmtId="31" fontId="0" fillId="17" borderId="23" xfId="0" applyNumberFormat="1" applyFont="1" applyFill="1" applyBorder="1" applyAlignment="1">
      <alignment horizontal="left" vertical="center" wrapText="1" indent="1"/>
    </xf>
    <xf numFmtId="0" fontId="0" fillId="0" borderId="19" xfId="0" applyFont="1" applyBorder="1"/>
    <xf numFmtId="0" fontId="32" fillId="0" borderId="0" xfId="5">
      <alignment horizontal="right" indent="1"/>
    </xf>
    <xf numFmtId="0" fontId="32" fillId="0" borderId="17" xfId="5" applyBorder="1">
      <alignment horizontal="right" indent="1"/>
    </xf>
    <xf numFmtId="177" fontId="32" fillId="0" borderId="18" xfId="6">
      <alignment horizontal="center" vertical="center"/>
    </xf>
    <xf numFmtId="0" fontId="3" fillId="3" borderId="5" xfId="10" applyFont="1" applyFill="1" applyBorder="1" applyAlignment="1">
      <alignment horizontal="center" vertical="center" wrapText="1"/>
    </xf>
    <xf numFmtId="0" fontId="3" fillId="4" borderId="5" xfId="10" applyFont="1" applyFill="1" applyBorder="1" applyAlignment="1">
      <alignment horizontal="center" vertical="center" wrapText="1"/>
    </xf>
    <xf numFmtId="0" fontId="3" fillId="0" borderId="5" xfId="10" applyFont="1" applyFill="1" applyBorder="1" applyAlignment="1">
      <alignment horizontal="center" vertical="center" wrapText="1"/>
    </xf>
    <xf numFmtId="0" fontId="3" fillId="3" borderId="7" xfId="10" applyFont="1" applyFill="1" applyBorder="1" applyAlignment="1">
      <alignment horizontal="center" vertical="center" wrapText="1"/>
    </xf>
    <xf numFmtId="0" fontId="3" fillId="3" borderId="8" xfId="10" applyFont="1" applyFill="1" applyBorder="1" applyAlignment="1">
      <alignment horizontal="center" vertical="center" wrapText="1"/>
    </xf>
    <xf numFmtId="0" fontId="3" fillId="3" borderId="9" xfId="10" applyFont="1" applyFill="1" applyBorder="1" applyAlignment="1">
      <alignment horizontal="center" vertical="center" wrapText="1"/>
    </xf>
    <xf numFmtId="0" fontId="3" fillId="3" borderId="11" xfId="10" applyFont="1" applyFill="1" applyBorder="1" applyAlignment="1">
      <alignment horizontal="center" vertical="center" wrapText="1"/>
    </xf>
    <xf numFmtId="0" fontId="6" fillId="7" borderId="14" xfId="10" applyFont="1" applyFill="1" applyBorder="1" applyAlignment="1">
      <alignment horizontal="center" vertical="center" wrapText="1"/>
    </xf>
    <xf numFmtId="0" fontId="6" fillId="7" borderId="15" xfId="10" applyFont="1" applyFill="1" applyBorder="1" applyAlignment="1">
      <alignment horizontal="center" vertical="center" wrapText="1"/>
    </xf>
    <xf numFmtId="0" fontId="5" fillId="3" borderId="4" xfId="10" applyFont="1" applyFill="1" applyBorder="1" applyAlignment="1">
      <alignment horizontal="center" vertical="center" wrapText="1"/>
    </xf>
    <xf numFmtId="0" fontId="5" fillId="5" borderId="4" xfId="10" applyFont="1" applyFill="1" applyBorder="1" applyAlignment="1">
      <alignment horizontal="center" vertical="center" wrapText="1"/>
    </xf>
    <xf numFmtId="0" fontId="5" fillId="4" borderId="4" xfId="10" applyFont="1" applyFill="1" applyBorder="1" applyAlignment="1">
      <alignment horizontal="center" vertical="center" wrapText="1"/>
    </xf>
    <xf numFmtId="0" fontId="5" fillId="3" borderId="12" xfId="10" applyFont="1" applyFill="1" applyBorder="1" applyAlignment="1">
      <alignment horizontal="center" vertical="center" wrapText="1"/>
    </xf>
    <xf numFmtId="0" fontId="3" fillId="5" borderId="5" xfId="10" applyFont="1" applyFill="1" applyBorder="1" applyAlignment="1">
      <alignment horizontal="center" vertical="center" wrapText="1"/>
    </xf>
  </cellXfs>
  <cellStyles count="11">
    <cellStyle name="z隐藏文本" xfId="9"/>
    <cellStyle name="百分比" xfId="2" builtinId="5"/>
    <cellStyle name="标题" xfId="3" builtinId="15"/>
    <cellStyle name="标题 2" xfId="4" builtinId="17"/>
    <cellStyle name="标题 3" xfId="5" builtinId="18"/>
    <cellStyle name="常规" xfId="0" builtinId="0"/>
    <cellStyle name="常规 2" xfId="10"/>
    <cellStyle name="任务" xfId="8"/>
    <cellStyle name="日期" xfId="1"/>
    <cellStyle name="项目开始" xfId="6"/>
    <cellStyle name="姓名" xfId="7"/>
  </cellStyles>
  <dxfs count="141">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border>
        <left style="thin">
          <color rgb="FFC00000"/>
        </left>
        <right style="thin">
          <color rgb="FFC00000"/>
        </right>
      </border>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theme="0" tint="-0.24994659260841701"/>
        </left>
      </border>
    </dxf>
    <dxf>
      <border>
        <left style="thin">
          <color theme="0" tint="-0.24994659260841701"/>
        </left>
      </border>
    </dxf>
    <dxf>
      <border>
        <top style="thin">
          <color theme="4" tint="0.39988402966399123"/>
        </top>
      </border>
    </dxf>
    <dxf>
      <fill>
        <patternFill patternType="solid">
          <bgColor theme="0" tint="-4.9989318521683403E-2"/>
        </patternFill>
      </fill>
      <border>
        <top style="thin">
          <color theme="4" tint="0.39988402966399123"/>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待办事项列表" pivot="0" count="9">
      <tableStyleElement type="wholeTable" dxfId="140"/>
      <tableStyleElement type="headerRow" dxfId="139"/>
      <tableStyleElement type="totalRow" dxfId="138"/>
      <tableStyleElement type="firstColumn" dxfId="137"/>
      <tableStyleElement type="lastColumn" dxfId="136"/>
      <tableStyleElement type="firstRowStripe" dxfId="135"/>
      <tableStyleElement type="secondRowStripe" dxfId="134"/>
      <tableStyleElement type="firstColumnStripe" dxfId="133"/>
      <tableStyleElement type="secondColumnStripe" dxfId="13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color rgb="FF785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26035</xdr:colOff>
      <xdr:row>0</xdr:row>
      <xdr:rowOff>14605</xdr:rowOff>
    </xdr:from>
    <xdr:to>
      <xdr:col>0</xdr:col>
      <xdr:colOff>915670</xdr:colOff>
      <xdr:row>1</xdr:row>
      <xdr:rowOff>120650</xdr:rowOff>
    </xdr:to>
    <xdr:pic>
      <xdr:nvPicPr>
        <xdr:cNvPr id="3" name="图片 2"/>
        <xdr:cNvPicPr>
          <a:picLocks noChangeAspect="1"/>
        </xdr:cNvPicPr>
      </xdr:nvPicPr>
      <xdr:blipFill>
        <a:blip xmlns:r="http://schemas.openxmlformats.org/officeDocument/2006/relationships" r:embed="rId1"/>
        <a:stretch>
          <a:fillRect/>
        </a:stretch>
      </xdr:blipFill>
      <xdr:spPr>
        <a:xfrm>
          <a:off x="26035" y="14605"/>
          <a:ext cx="889635" cy="29654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E16"/>
  <sheetViews>
    <sheetView tabSelected="1" workbookViewId="0">
      <selection activeCell="G12" sqref="G12"/>
    </sheetView>
  </sheetViews>
  <sheetFormatPr defaultColWidth="8.88671875" defaultRowHeight="15" x14ac:dyDescent="0.25"/>
  <cols>
    <col min="1" max="1" width="45.5546875" customWidth="1"/>
    <col min="2" max="2" width="15.109375" customWidth="1"/>
    <col min="5" max="5" width="22.21875" customWidth="1"/>
  </cols>
  <sheetData>
    <row r="1" spans="1:5" x14ac:dyDescent="0.25">
      <c r="A1" s="110" t="s">
        <v>0</v>
      </c>
      <c r="B1" s="111"/>
      <c r="C1" s="111"/>
      <c r="D1" s="111"/>
      <c r="E1" s="112"/>
    </row>
    <row r="2" spans="1:5" x14ac:dyDescent="0.25">
      <c r="A2" s="113"/>
      <c r="B2" s="114"/>
      <c r="C2" s="114"/>
      <c r="D2" s="114"/>
      <c r="E2" s="115"/>
    </row>
    <row r="3" spans="1:5" x14ac:dyDescent="0.25">
      <c r="A3" s="116" t="s">
        <v>1</v>
      </c>
      <c r="B3" s="117"/>
      <c r="C3" s="117"/>
      <c r="D3" s="117"/>
      <c r="E3" s="118"/>
    </row>
    <row r="4" spans="1:5" ht="16.5" x14ac:dyDescent="0.3">
      <c r="A4" s="119" t="s">
        <v>256</v>
      </c>
      <c r="B4" s="120"/>
      <c r="C4" s="120"/>
      <c r="D4" s="120"/>
      <c r="E4" s="121"/>
    </row>
    <row r="5" spans="1:5" ht="16.5" x14ac:dyDescent="0.3">
      <c r="A5" s="119" t="s">
        <v>2</v>
      </c>
      <c r="B5" s="120"/>
      <c r="C5" s="120"/>
      <c r="D5" s="120"/>
      <c r="E5" s="121"/>
    </row>
    <row r="6" spans="1:5" ht="16.5" x14ac:dyDescent="0.3">
      <c r="A6" s="119" t="s">
        <v>3</v>
      </c>
      <c r="B6" s="120"/>
      <c r="C6" s="120"/>
      <c r="D6" s="120"/>
      <c r="E6" s="121"/>
    </row>
    <row r="7" spans="1:5" ht="16.5" x14ac:dyDescent="0.35">
      <c r="A7" s="107" t="s">
        <v>4</v>
      </c>
      <c r="B7" s="108"/>
      <c r="C7" s="108"/>
      <c r="D7" s="108"/>
      <c r="E7" s="109"/>
    </row>
    <row r="8" spans="1:5" ht="15.75" x14ac:dyDescent="0.3">
      <c r="A8" s="85" t="s">
        <v>5</v>
      </c>
      <c r="B8" s="86" t="s">
        <v>6</v>
      </c>
      <c r="C8" s="87" t="s">
        <v>7</v>
      </c>
      <c r="D8" s="87" t="s">
        <v>8</v>
      </c>
      <c r="E8" s="88" t="s">
        <v>9</v>
      </c>
    </row>
    <row r="9" spans="1:5" ht="16.5" x14ac:dyDescent="0.25">
      <c r="A9" s="89" t="s">
        <v>10</v>
      </c>
      <c r="B9" s="90" t="s">
        <v>11</v>
      </c>
      <c r="C9" s="91">
        <v>2000</v>
      </c>
      <c r="D9" s="91">
        <v>1</v>
      </c>
      <c r="E9" s="92" t="s">
        <v>12</v>
      </c>
    </row>
    <row r="10" spans="1:5" ht="16.5" x14ac:dyDescent="0.35">
      <c r="A10" s="89" t="s">
        <v>13</v>
      </c>
      <c r="B10" s="90" t="s">
        <v>14</v>
      </c>
      <c r="C10" s="93">
        <v>100</v>
      </c>
      <c r="D10" s="91">
        <v>0</v>
      </c>
      <c r="E10" s="92">
        <f t="shared" ref="E10:E12" si="0">C10*D10</f>
        <v>0</v>
      </c>
    </row>
    <row r="11" spans="1:5" ht="16.5" x14ac:dyDescent="0.35">
      <c r="A11" s="89" t="s">
        <v>15</v>
      </c>
      <c r="B11" s="90" t="s">
        <v>16</v>
      </c>
      <c r="C11" s="93">
        <v>300</v>
      </c>
      <c r="D11" s="91">
        <v>375</v>
      </c>
      <c r="E11" s="94">
        <f t="shared" si="0"/>
        <v>112500</v>
      </c>
    </row>
    <row r="12" spans="1:5" ht="16.5" x14ac:dyDescent="0.35">
      <c r="A12" s="89" t="s">
        <v>17</v>
      </c>
      <c r="B12" s="90" t="s">
        <v>16</v>
      </c>
      <c r="C12" s="93">
        <v>800</v>
      </c>
      <c r="D12" s="91">
        <v>8</v>
      </c>
      <c r="E12" s="94">
        <f t="shared" si="0"/>
        <v>6400</v>
      </c>
    </row>
    <row r="13" spans="1:5" ht="16.5" x14ac:dyDescent="0.35">
      <c r="A13" s="89" t="s">
        <v>18</v>
      </c>
      <c r="B13" s="90"/>
      <c r="C13" s="93"/>
      <c r="D13" s="91"/>
      <c r="E13" s="94">
        <f>SUM(E10:E12)</f>
        <v>118900</v>
      </c>
    </row>
    <row r="14" spans="1:5" ht="16.5" x14ac:dyDescent="0.35">
      <c r="A14" s="95" t="s">
        <v>19</v>
      </c>
      <c r="B14" s="96"/>
      <c r="C14" s="97"/>
      <c r="D14" s="98"/>
      <c r="E14" s="99" t="s">
        <v>12</v>
      </c>
    </row>
    <row r="15" spans="1:5" ht="16.5" x14ac:dyDescent="0.35">
      <c r="A15" s="100" t="s">
        <v>20</v>
      </c>
      <c r="B15" s="101" t="s">
        <v>11</v>
      </c>
      <c r="C15" s="101"/>
      <c r="D15" s="101">
        <v>1</v>
      </c>
      <c r="E15" s="102">
        <f>SUM(E13:E14)</f>
        <v>118900</v>
      </c>
    </row>
    <row r="16" spans="1:5" x14ac:dyDescent="0.25">
      <c r="A16" s="103" t="s">
        <v>21</v>
      </c>
    </row>
  </sheetData>
  <mergeCells count="6">
    <mergeCell ref="A7:E7"/>
    <mergeCell ref="A1:E2"/>
    <mergeCell ref="A3:E3"/>
    <mergeCell ref="A4:E4"/>
    <mergeCell ref="A5:E5"/>
    <mergeCell ref="A6:E6"/>
  </mergeCells>
  <phoneticPr fontId="18"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DI41"/>
  <sheetViews>
    <sheetView showGridLines="0" zoomScale="60" zoomScaleNormal="60" workbookViewId="0">
      <pane ySplit="5" topLeftCell="A6" activePane="bottomLeft" state="frozen"/>
      <selection pane="bottomLeft" activeCell="F20" sqref="F20"/>
    </sheetView>
  </sheetViews>
  <sheetFormatPr defaultColWidth="8.88671875" defaultRowHeight="30" customHeight="1" x14ac:dyDescent="0.25"/>
  <cols>
    <col min="1" max="1" width="2.77734375" style="25" customWidth="1"/>
    <col min="2" max="2" width="83.44140625" style="26" customWidth="1"/>
    <col min="3" max="3" width="9.6640625" style="26" customWidth="1"/>
    <col min="4" max="4" width="10.77734375" style="26" customWidth="1"/>
    <col min="5" max="5" width="10.5546875" style="27" customWidth="1"/>
    <col min="6" max="6" width="10.5546875" style="26" customWidth="1"/>
    <col min="7" max="7" width="1.5546875" style="26" customWidth="1"/>
    <col min="8" max="8" width="4.5546875" style="26" customWidth="1"/>
    <col min="9" max="108" width="2.6640625" style="26" customWidth="1"/>
    <col min="109" max="109" width="2.88671875" style="26" customWidth="1"/>
    <col min="110" max="113" width="2.6640625" style="26" customWidth="1"/>
    <col min="114" max="16384" width="8.88671875" style="26"/>
  </cols>
  <sheetData>
    <row r="1" spans="1:113" ht="30" customHeight="1" x14ac:dyDescent="0.45">
      <c r="A1" s="28" t="s">
        <v>22</v>
      </c>
      <c r="B1" s="29" t="s">
        <v>23</v>
      </c>
      <c r="C1" s="30"/>
      <c r="D1" s="31"/>
      <c r="E1" s="32"/>
      <c r="F1" s="33"/>
      <c r="H1" s="31"/>
      <c r="I1" s="75"/>
    </row>
    <row r="2" spans="1:113" ht="30" customHeight="1" x14ac:dyDescent="0.25">
      <c r="A2" s="25" t="s">
        <v>24</v>
      </c>
      <c r="B2" s="34"/>
      <c r="C2" s="126"/>
      <c r="D2" s="127"/>
      <c r="E2" s="128">
        <v>43809</v>
      </c>
      <c r="F2" s="128"/>
    </row>
    <row r="3" spans="1:113" ht="30" customHeight="1" x14ac:dyDescent="0.25">
      <c r="A3" s="28" t="s">
        <v>25</v>
      </c>
      <c r="C3" s="126"/>
      <c r="D3" s="127"/>
      <c r="E3" s="35">
        <v>1</v>
      </c>
      <c r="I3" s="122">
        <f>I4</f>
        <v>43807</v>
      </c>
      <c r="J3" s="123"/>
      <c r="K3" s="123"/>
      <c r="L3" s="123"/>
      <c r="M3" s="123"/>
      <c r="N3" s="123"/>
      <c r="O3" s="124"/>
      <c r="P3" s="122">
        <f>P4</f>
        <v>43814</v>
      </c>
      <c r="Q3" s="123"/>
      <c r="R3" s="123"/>
      <c r="S3" s="123"/>
      <c r="T3" s="123"/>
      <c r="U3" s="123"/>
      <c r="V3" s="124"/>
      <c r="W3" s="122">
        <f>W4</f>
        <v>43821</v>
      </c>
      <c r="X3" s="123"/>
      <c r="Y3" s="123"/>
      <c r="Z3" s="123"/>
      <c r="AA3" s="123"/>
      <c r="AB3" s="123"/>
      <c r="AC3" s="124"/>
      <c r="AD3" s="122">
        <f>AD4</f>
        <v>43828</v>
      </c>
      <c r="AE3" s="123"/>
      <c r="AF3" s="123"/>
      <c r="AG3" s="123"/>
      <c r="AH3" s="123"/>
      <c r="AI3" s="123"/>
      <c r="AJ3" s="124"/>
      <c r="AK3" s="122">
        <f>AK4</f>
        <v>43835</v>
      </c>
      <c r="AL3" s="123"/>
      <c r="AM3" s="123"/>
      <c r="AN3" s="123"/>
      <c r="AO3" s="123"/>
      <c r="AP3" s="123"/>
      <c r="AQ3" s="124"/>
      <c r="AR3" s="122">
        <f>AR4</f>
        <v>43842</v>
      </c>
      <c r="AS3" s="123"/>
      <c r="AT3" s="123"/>
      <c r="AU3" s="123"/>
      <c r="AV3" s="123"/>
      <c r="AW3" s="123"/>
      <c r="AX3" s="124"/>
      <c r="AY3" s="122">
        <f>AY4</f>
        <v>43849</v>
      </c>
      <c r="AZ3" s="123"/>
      <c r="BA3" s="123"/>
      <c r="BB3" s="123"/>
      <c r="BC3" s="123"/>
      <c r="BD3" s="123"/>
      <c r="BE3" s="124"/>
      <c r="BF3" s="122">
        <f>BF4</f>
        <v>43856</v>
      </c>
      <c r="BG3" s="123"/>
      <c r="BH3" s="123"/>
      <c r="BI3" s="123"/>
      <c r="BJ3" s="123"/>
      <c r="BK3" s="123"/>
      <c r="BL3" s="124"/>
      <c r="BM3" s="122">
        <f>BM4</f>
        <v>43863</v>
      </c>
      <c r="BN3" s="123"/>
      <c r="BO3" s="123"/>
      <c r="BP3" s="123"/>
      <c r="BQ3" s="123"/>
      <c r="BR3" s="123"/>
      <c r="BS3" s="124"/>
      <c r="BT3" s="122">
        <f>BT4</f>
        <v>43870</v>
      </c>
      <c r="BU3" s="123"/>
      <c r="BV3" s="123"/>
      <c r="BW3" s="123"/>
      <c r="BX3" s="123"/>
      <c r="BY3" s="123"/>
      <c r="BZ3" s="124"/>
      <c r="CA3" s="122">
        <f>CA4</f>
        <v>43877</v>
      </c>
      <c r="CB3" s="123"/>
      <c r="CC3" s="123"/>
      <c r="CD3" s="123"/>
      <c r="CE3" s="123"/>
      <c r="CF3" s="123"/>
      <c r="CG3" s="124"/>
      <c r="CH3" s="122">
        <f>CH4</f>
        <v>43884</v>
      </c>
      <c r="CI3" s="123"/>
      <c r="CJ3" s="123"/>
      <c r="CK3" s="123"/>
      <c r="CL3" s="123"/>
      <c r="CM3" s="123"/>
      <c r="CN3" s="124"/>
      <c r="CO3" s="122">
        <f>CO4</f>
        <v>43891</v>
      </c>
      <c r="CP3" s="123"/>
      <c r="CQ3" s="123"/>
      <c r="CR3" s="123"/>
      <c r="CS3" s="123"/>
      <c r="CT3" s="123"/>
      <c r="CU3" s="124"/>
      <c r="CV3" s="122">
        <f>CV4</f>
        <v>43898</v>
      </c>
      <c r="CW3" s="123"/>
      <c r="CX3" s="123"/>
      <c r="CY3" s="123"/>
      <c r="CZ3" s="123"/>
      <c r="DA3" s="123"/>
      <c r="DB3" s="124"/>
      <c r="DC3" s="122">
        <f>DC4</f>
        <v>43905</v>
      </c>
      <c r="DD3" s="123"/>
      <c r="DE3" s="123"/>
      <c r="DF3" s="123"/>
      <c r="DG3" s="123"/>
      <c r="DH3" s="123"/>
      <c r="DI3" s="124"/>
    </row>
    <row r="4" spans="1:113" ht="15" customHeight="1" x14ac:dyDescent="0.25">
      <c r="A4" s="28" t="s">
        <v>26</v>
      </c>
      <c r="B4" s="125"/>
      <c r="C4" s="125"/>
      <c r="D4" s="125"/>
      <c r="E4" s="125"/>
      <c r="F4" s="125"/>
      <c r="G4" s="125"/>
      <c r="I4" s="77">
        <f>Project_Start-WEEKDAY(Project_Start,1)+1+7*(Display_Week-1)</f>
        <v>43807</v>
      </c>
      <c r="J4" s="78">
        <f t="shared" ref="J4:BU4" si="0">I4+1</f>
        <v>43808</v>
      </c>
      <c r="K4" s="78">
        <f t="shared" si="0"/>
        <v>43809</v>
      </c>
      <c r="L4" s="78">
        <f t="shared" si="0"/>
        <v>43810</v>
      </c>
      <c r="M4" s="78">
        <f t="shared" si="0"/>
        <v>43811</v>
      </c>
      <c r="N4" s="78">
        <f t="shared" si="0"/>
        <v>43812</v>
      </c>
      <c r="O4" s="79">
        <f t="shared" si="0"/>
        <v>43813</v>
      </c>
      <c r="P4" s="77">
        <f t="shared" si="0"/>
        <v>43814</v>
      </c>
      <c r="Q4" s="78">
        <f t="shared" si="0"/>
        <v>43815</v>
      </c>
      <c r="R4" s="78">
        <f t="shared" si="0"/>
        <v>43816</v>
      </c>
      <c r="S4" s="78">
        <f t="shared" si="0"/>
        <v>43817</v>
      </c>
      <c r="T4" s="78">
        <f t="shared" si="0"/>
        <v>43818</v>
      </c>
      <c r="U4" s="78">
        <f t="shared" si="0"/>
        <v>43819</v>
      </c>
      <c r="V4" s="79">
        <f t="shared" si="0"/>
        <v>43820</v>
      </c>
      <c r="W4" s="77">
        <f t="shared" si="0"/>
        <v>43821</v>
      </c>
      <c r="X4" s="78">
        <f t="shared" si="0"/>
        <v>43822</v>
      </c>
      <c r="Y4" s="78">
        <f t="shared" si="0"/>
        <v>43823</v>
      </c>
      <c r="Z4" s="78">
        <f t="shared" si="0"/>
        <v>43824</v>
      </c>
      <c r="AA4" s="78">
        <f t="shared" si="0"/>
        <v>43825</v>
      </c>
      <c r="AB4" s="78">
        <f t="shared" si="0"/>
        <v>43826</v>
      </c>
      <c r="AC4" s="79">
        <f t="shared" si="0"/>
        <v>43827</v>
      </c>
      <c r="AD4" s="77">
        <f t="shared" si="0"/>
        <v>43828</v>
      </c>
      <c r="AE4" s="78">
        <f t="shared" si="0"/>
        <v>43829</v>
      </c>
      <c r="AF4" s="78">
        <f t="shared" si="0"/>
        <v>43830</v>
      </c>
      <c r="AG4" s="78">
        <f t="shared" si="0"/>
        <v>43831</v>
      </c>
      <c r="AH4" s="78">
        <f t="shared" si="0"/>
        <v>43832</v>
      </c>
      <c r="AI4" s="78">
        <f t="shared" si="0"/>
        <v>43833</v>
      </c>
      <c r="AJ4" s="79">
        <f t="shared" si="0"/>
        <v>43834</v>
      </c>
      <c r="AK4" s="77">
        <f t="shared" si="0"/>
        <v>43835</v>
      </c>
      <c r="AL4" s="78">
        <f t="shared" si="0"/>
        <v>43836</v>
      </c>
      <c r="AM4" s="78">
        <f t="shared" si="0"/>
        <v>43837</v>
      </c>
      <c r="AN4" s="78">
        <f t="shared" si="0"/>
        <v>43838</v>
      </c>
      <c r="AO4" s="78">
        <f t="shared" si="0"/>
        <v>43839</v>
      </c>
      <c r="AP4" s="78">
        <f t="shared" si="0"/>
        <v>43840</v>
      </c>
      <c r="AQ4" s="79">
        <f t="shared" si="0"/>
        <v>43841</v>
      </c>
      <c r="AR4" s="77">
        <f t="shared" si="0"/>
        <v>43842</v>
      </c>
      <c r="AS4" s="78">
        <f t="shared" si="0"/>
        <v>43843</v>
      </c>
      <c r="AT4" s="78">
        <f t="shared" si="0"/>
        <v>43844</v>
      </c>
      <c r="AU4" s="78">
        <f t="shared" si="0"/>
        <v>43845</v>
      </c>
      <c r="AV4" s="78">
        <f t="shared" si="0"/>
        <v>43846</v>
      </c>
      <c r="AW4" s="78">
        <f t="shared" si="0"/>
        <v>43847</v>
      </c>
      <c r="AX4" s="79">
        <f t="shared" si="0"/>
        <v>43848</v>
      </c>
      <c r="AY4" s="77">
        <f t="shared" si="0"/>
        <v>43849</v>
      </c>
      <c r="AZ4" s="78">
        <f t="shared" si="0"/>
        <v>43850</v>
      </c>
      <c r="BA4" s="78">
        <f t="shared" si="0"/>
        <v>43851</v>
      </c>
      <c r="BB4" s="78">
        <f t="shared" si="0"/>
        <v>43852</v>
      </c>
      <c r="BC4" s="78">
        <f t="shared" si="0"/>
        <v>43853</v>
      </c>
      <c r="BD4" s="78">
        <f t="shared" si="0"/>
        <v>43854</v>
      </c>
      <c r="BE4" s="79">
        <f t="shared" si="0"/>
        <v>43855</v>
      </c>
      <c r="BF4" s="77">
        <f t="shared" si="0"/>
        <v>43856</v>
      </c>
      <c r="BG4" s="78">
        <f t="shared" si="0"/>
        <v>43857</v>
      </c>
      <c r="BH4" s="78">
        <f t="shared" si="0"/>
        <v>43858</v>
      </c>
      <c r="BI4" s="78">
        <f t="shared" si="0"/>
        <v>43859</v>
      </c>
      <c r="BJ4" s="78">
        <f t="shared" si="0"/>
        <v>43860</v>
      </c>
      <c r="BK4" s="78">
        <f t="shared" si="0"/>
        <v>43861</v>
      </c>
      <c r="BL4" s="79">
        <f t="shared" si="0"/>
        <v>43862</v>
      </c>
      <c r="BM4" s="77">
        <f t="shared" si="0"/>
        <v>43863</v>
      </c>
      <c r="BN4" s="78">
        <f t="shared" si="0"/>
        <v>43864</v>
      </c>
      <c r="BO4" s="78">
        <f t="shared" si="0"/>
        <v>43865</v>
      </c>
      <c r="BP4" s="78">
        <f t="shared" si="0"/>
        <v>43866</v>
      </c>
      <c r="BQ4" s="78">
        <f t="shared" si="0"/>
        <v>43867</v>
      </c>
      <c r="BR4" s="78">
        <f t="shared" si="0"/>
        <v>43868</v>
      </c>
      <c r="BS4" s="79">
        <f t="shared" si="0"/>
        <v>43869</v>
      </c>
      <c r="BT4" s="77">
        <f t="shared" si="0"/>
        <v>43870</v>
      </c>
      <c r="BU4" s="78">
        <f t="shared" si="0"/>
        <v>43871</v>
      </c>
      <c r="BV4" s="78">
        <f t="shared" ref="BV4:CU4" si="1">BU4+1</f>
        <v>43872</v>
      </c>
      <c r="BW4" s="78">
        <f t="shared" si="1"/>
        <v>43873</v>
      </c>
      <c r="BX4" s="78">
        <f t="shared" si="1"/>
        <v>43874</v>
      </c>
      <c r="BY4" s="78">
        <f t="shared" si="1"/>
        <v>43875</v>
      </c>
      <c r="BZ4" s="79">
        <f t="shared" si="1"/>
        <v>43876</v>
      </c>
      <c r="CA4" s="77">
        <f t="shared" si="1"/>
        <v>43877</v>
      </c>
      <c r="CB4" s="78">
        <f t="shared" si="1"/>
        <v>43878</v>
      </c>
      <c r="CC4" s="78">
        <f t="shared" si="1"/>
        <v>43879</v>
      </c>
      <c r="CD4" s="78">
        <f t="shared" si="1"/>
        <v>43880</v>
      </c>
      <c r="CE4" s="78">
        <f t="shared" si="1"/>
        <v>43881</v>
      </c>
      <c r="CF4" s="78">
        <f t="shared" si="1"/>
        <v>43882</v>
      </c>
      <c r="CG4" s="79">
        <f t="shared" si="1"/>
        <v>43883</v>
      </c>
      <c r="CH4" s="77">
        <f t="shared" si="1"/>
        <v>43884</v>
      </c>
      <c r="CI4" s="78">
        <f t="shared" si="1"/>
        <v>43885</v>
      </c>
      <c r="CJ4" s="78">
        <f t="shared" si="1"/>
        <v>43886</v>
      </c>
      <c r="CK4" s="78">
        <f t="shared" si="1"/>
        <v>43887</v>
      </c>
      <c r="CL4" s="78">
        <f t="shared" si="1"/>
        <v>43888</v>
      </c>
      <c r="CM4" s="78">
        <f t="shared" si="1"/>
        <v>43889</v>
      </c>
      <c r="CN4" s="79">
        <f t="shared" si="1"/>
        <v>43890</v>
      </c>
      <c r="CO4" s="77">
        <f t="shared" si="1"/>
        <v>43891</v>
      </c>
      <c r="CP4" s="78">
        <f t="shared" si="1"/>
        <v>43892</v>
      </c>
      <c r="CQ4" s="78">
        <f t="shared" si="1"/>
        <v>43893</v>
      </c>
      <c r="CR4" s="78">
        <f t="shared" si="1"/>
        <v>43894</v>
      </c>
      <c r="CS4" s="78">
        <f t="shared" si="1"/>
        <v>43895</v>
      </c>
      <c r="CT4" s="78">
        <f t="shared" si="1"/>
        <v>43896</v>
      </c>
      <c r="CU4" s="79">
        <f t="shared" si="1"/>
        <v>43897</v>
      </c>
      <c r="CV4" s="77">
        <f t="shared" ref="CV4:DI4" si="2">CU4+1</f>
        <v>43898</v>
      </c>
      <c r="CW4" s="78">
        <f t="shared" si="2"/>
        <v>43899</v>
      </c>
      <c r="CX4" s="78">
        <f t="shared" si="2"/>
        <v>43900</v>
      </c>
      <c r="CY4" s="78">
        <f t="shared" si="2"/>
        <v>43901</v>
      </c>
      <c r="CZ4" s="78">
        <f t="shared" si="2"/>
        <v>43902</v>
      </c>
      <c r="DA4" s="78">
        <f t="shared" si="2"/>
        <v>43903</v>
      </c>
      <c r="DB4" s="79">
        <f t="shared" si="2"/>
        <v>43904</v>
      </c>
      <c r="DC4" s="77">
        <f t="shared" si="2"/>
        <v>43905</v>
      </c>
      <c r="DD4" s="78">
        <f t="shared" si="2"/>
        <v>43906</v>
      </c>
      <c r="DE4" s="78">
        <f t="shared" si="2"/>
        <v>43907</v>
      </c>
      <c r="DF4" s="78">
        <f t="shared" si="2"/>
        <v>43908</v>
      </c>
      <c r="DG4" s="78">
        <f t="shared" si="2"/>
        <v>43909</v>
      </c>
      <c r="DH4" s="78">
        <f t="shared" si="2"/>
        <v>43910</v>
      </c>
      <c r="DI4" s="79">
        <f t="shared" si="2"/>
        <v>43911</v>
      </c>
    </row>
    <row r="5" spans="1:113" ht="30" customHeight="1" thickBot="1" x14ac:dyDescent="0.3">
      <c r="A5" s="28" t="s">
        <v>27</v>
      </c>
      <c r="B5" s="36" t="s">
        <v>28</v>
      </c>
      <c r="C5" s="37" t="s">
        <v>29</v>
      </c>
      <c r="D5" s="37" t="s">
        <v>30</v>
      </c>
      <c r="E5" s="37" t="s">
        <v>31</v>
      </c>
      <c r="F5" s="37" t="s">
        <v>32</v>
      </c>
      <c r="G5" s="37"/>
      <c r="H5" s="37" t="s">
        <v>33</v>
      </c>
      <c r="I5" s="80" t="str">
        <f t="shared" ref="I5:BT5" si="3">LEFT(TEXT(I4,"aaa"),1)</f>
        <v>日</v>
      </c>
      <c r="J5" s="80" t="str">
        <f t="shared" si="3"/>
        <v>一</v>
      </c>
      <c r="K5" s="80" t="str">
        <f t="shared" si="3"/>
        <v>二</v>
      </c>
      <c r="L5" s="80" t="str">
        <f t="shared" si="3"/>
        <v>三</v>
      </c>
      <c r="M5" s="80" t="str">
        <f t="shared" si="3"/>
        <v>四</v>
      </c>
      <c r="N5" s="80" t="str">
        <f t="shared" si="3"/>
        <v>五</v>
      </c>
      <c r="O5" s="80" t="str">
        <f t="shared" si="3"/>
        <v>六</v>
      </c>
      <c r="P5" s="80" t="str">
        <f t="shared" si="3"/>
        <v>日</v>
      </c>
      <c r="Q5" s="80" t="str">
        <f t="shared" si="3"/>
        <v>一</v>
      </c>
      <c r="R5" s="80" t="str">
        <f t="shared" si="3"/>
        <v>二</v>
      </c>
      <c r="S5" s="80" t="str">
        <f t="shared" si="3"/>
        <v>三</v>
      </c>
      <c r="T5" s="80" t="str">
        <f t="shared" si="3"/>
        <v>四</v>
      </c>
      <c r="U5" s="80" t="str">
        <f t="shared" si="3"/>
        <v>五</v>
      </c>
      <c r="V5" s="80" t="str">
        <f t="shared" si="3"/>
        <v>六</v>
      </c>
      <c r="W5" s="80" t="str">
        <f t="shared" si="3"/>
        <v>日</v>
      </c>
      <c r="X5" s="80" t="str">
        <f t="shared" si="3"/>
        <v>一</v>
      </c>
      <c r="Y5" s="80" t="str">
        <f t="shared" si="3"/>
        <v>二</v>
      </c>
      <c r="Z5" s="80" t="str">
        <f t="shared" si="3"/>
        <v>三</v>
      </c>
      <c r="AA5" s="80" t="str">
        <f t="shared" si="3"/>
        <v>四</v>
      </c>
      <c r="AB5" s="80" t="str">
        <f t="shared" si="3"/>
        <v>五</v>
      </c>
      <c r="AC5" s="80" t="str">
        <f t="shared" si="3"/>
        <v>六</v>
      </c>
      <c r="AD5" s="80" t="str">
        <f t="shared" si="3"/>
        <v>日</v>
      </c>
      <c r="AE5" s="80" t="str">
        <f t="shared" si="3"/>
        <v>一</v>
      </c>
      <c r="AF5" s="80" t="str">
        <f t="shared" si="3"/>
        <v>二</v>
      </c>
      <c r="AG5" s="80" t="str">
        <f t="shared" si="3"/>
        <v>三</v>
      </c>
      <c r="AH5" s="80" t="str">
        <f t="shared" si="3"/>
        <v>四</v>
      </c>
      <c r="AI5" s="80" t="str">
        <f t="shared" si="3"/>
        <v>五</v>
      </c>
      <c r="AJ5" s="80" t="str">
        <f t="shared" si="3"/>
        <v>六</v>
      </c>
      <c r="AK5" s="80" t="str">
        <f t="shared" si="3"/>
        <v>日</v>
      </c>
      <c r="AL5" s="80" t="str">
        <f t="shared" si="3"/>
        <v>一</v>
      </c>
      <c r="AM5" s="80" t="str">
        <f t="shared" si="3"/>
        <v>二</v>
      </c>
      <c r="AN5" s="80" t="str">
        <f t="shared" si="3"/>
        <v>三</v>
      </c>
      <c r="AO5" s="80" t="str">
        <f t="shared" si="3"/>
        <v>四</v>
      </c>
      <c r="AP5" s="80" t="str">
        <f t="shared" si="3"/>
        <v>五</v>
      </c>
      <c r="AQ5" s="80" t="str">
        <f t="shared" si="3"/>
        <v>六</v>
      </c>
      <c r="AR5" s="80" t="str">
        <f t="shared" si="3"/>
        <v>日</v>
      </c>
      <c r="AS5" s="80" t="str">
        <f t="shared" si="3"/>
        <v>一</v>
      </c>
      <c r="AT5" s="80" t="str">
        <f t="shared" si="3"/>
        <v>二</v>
      </c>
      <c r="AU5" s="80" t="str">
        <f t="shared" si="3"/>
        <v>三</v>
      </c>
      <c r="AV5" s="80" t="str">
        <f t="shared" si="3"/>
        <v>四</v>
      </c>
      <c r="AW5" s="80" t="str">
        <f t="shared" si="3"/>
        <v>五</v>
      </c>
      <c r="AX5" s="80" t="str">
        <f t="shared" si="3"/>
        <v>六</v>
      </c>
      <c r="AY5" s="80" t="str">
        <f t="shared" si="3"/>
        <v>日</v>
      </c>
      <c r="AZ5" s="80" t="str">
        <f t="shared" si="3"/>
        <v>一</v>
      </c>
      <c r="BA5" s="80" t="str">
        <f t="shared" si="3"/>
        <v>二</v>
      </c>
      <c r="BB5" s="80" t="str">
        <f t="shared" si="3"/>
        <v>三</v>
      </c>
      <c r="BC5" s="80" t="str">
        <f t="shared" si="3"/>
        <v>四</v>
      </c>
      <c r="BD5" s="80" t="str">
        <f t="shared" si="3"/>
        <v>五</v>
      </c>
      <c r="BE5" s="80" t="str">
        <f t="shared" si="3"/>
        <v>六</v>
      </c>
      <c r="BF5" s="80" t="str">
        <f t="shared" si="3"/>
        <v>日</v>
      </c>
      <c r="BG5" s="80" t="str">
        <f t="shared" si="3"/>
        <v>一</v>
      </c>
      <c r="BH5" s="80" t="str">
        <f t="shared" si="3"/>
        <v>二</v>
      </c>
      <c r="BI5" s="80" t="str">
        <f t="shared" si="3"/>
        <v>三</v>
      </c>
      <c r="BJ5" s="80" t="str">
        <f t="shared" si="3"/>
        <v>四</v>
      </c>
      <c r="BK5" s="80" t="str">
        <f t="shared" si="3"/>
        <v>五</v>
      </c>
      <c r="BL5" s="80" t="str">
        <f t="shared" si="3"/>
        <v>六</v>
      </c>
      <c r="BM5" s="80" t="str">
        <f t="shared" si="3"/>
        <v>日</v>
      </c>
      <c r="BN5" s="80" t="str">
        <f t="shared" si="3"/>
        <v>一</v>
      </c>
      <c r="BO5" s="80" t="str">
        <f t="shared" si="3"/>
        <v>二</v>
      </c>
      <c r="BP5" s="80" t="str">
        <f t="shared" si="3"/>
        <v>三</v>
      </c>
      <c r="BQ5" s="80" t="str">
        <f t="shared" si="3"/>
        <v>四</v>
      </c>
      <c r="BR5" s="80" t="str">
        <f t="shared" si="3"/>
        <v>五</v>
      </c>
      <c r="BS5" s="80" t="str">
        <f t="shared" si="3"/>
        <v>六</v>
      </c>
      <c r="BT5" s="80" t="str">
        <f t="shared" si="3"/>
        <v>日</v>
      </c>
      <c r="BU5" s="80" t="str">
        <f t="shared" ref="BU5:CU5" si="4">LEFT(TEXT(BU4,"aaa"),1)</f>
        <v>一</v>
      </c>
      <c r="BV5" s="80" t="str">
        <f t="shared" si="4"/>
        <v>二</v>
      </c>
      <c r="BW5" s="80" t="str">
        <f t="shared" si="4"/>
        <v>三</v>
      </c>
      <c r="BX5" s="80" t="str">
        <f t="shared" si="4"/>
        <v>四</v>
      </c>
      <c r="BY5" s="80" t="str">
        <f t="shared" si="4"/>
        <v>五</v>
      </c>
      <c r="BZ5" s="80" t="str">
        <f t="shared" si="4"/>
        <v>六</v>
      </c>
      <c r="CA5" s="80" t="str">
        <f t="shared" si="4"/>
        <v>日</v>
      </c>
      <c r="CB5" s="80" t="str">
        <f t="shared" si="4"/>
        <v>一</v>
      </c>
      <c r="CC5" s="80" t="str">
        <f t="shared" si="4"/>
        <v>二</v>
      </c>
      <c r="CD5" s="80" t="str">
        <f t="shared" si="4"/>
        <v>三</v>
      </c>
      <c r="CE5" s="80" t="str">
        <f t="shared" si="4"/>
        <v>四</v>
      </c>
      <c r="CF5" s="80" t="str">
        <f t="shared" si="4"/>
        <v>五</v>
      </c>
      <c r="CG5" s="80" t="str">
        <f t="shared" si="4"/>
        <v>六</v>
      </c>
      <c r="CH5" s="80" t="str">
        <f t="shared" si="4"/>
        <v>日</v>
      </c>
      <c r="CI5" s="80" t="str">
        <f t="shared" si="4"/>
        <v>一</v>
      </c>
      <c r="CJ5" s="80" t="str">
        <f t="shared" si="4"/>
        <v>二</v>
      </c>
      <c r="CK5" s="80" t="str">
        <f t="shared" si="4"/>
        <v>三</v>
      </c>
      <c r="CL5" s="80" t="str">
        <f t="shared" si="4"/>
        <v>四</v>
      </c>
      <c r="CM5" s="80" t="str">
        <f t="shared" si="4"/>
        <v>五</v>
      </c>
      <c r="CN5" s="80" t="str">
        <f t="shared" si="4"/>
        <v>六</v>
      </c>
      <c r="CO5" s="80" t="str">
        <f t="shared" si="4"/>
        <v>日</v>
      </c>
      <c r="CP5" s="80" t="str">
        <f t="shared" si="4"/>
        <v>一</v>
      </c>
      <c r="CQ5" s="80" t="str">
        <f t="shared" si="4"/>
        <v>二</v>
      </c>
      <c r="CR5" s="80" t="str">
        <f t="shared" si="4"/>
        <v>三</v>
      </c>
      <c r="CS5" s="80" t="str">
        <f t="shared" si="4"/>
        <v>四</v>
      </c>
      <c r="CT5" s="80" t="str">
        <f t="shared" si="4"/>
        <v>五</v>
      </c>
      <c r="CU5" s="80" t="str">
        <f t="shared" si="4"/>
        <v>六</v>
      </c>
      <c r="CV5" s="80" t="str">
        <f t="shared" ref="CV5" si="5">LEFT(TEXT(CV4,"aaa"),1)</f>
        <v>日</v>
      </c>
      <c r="CW5" s="80" t="str">
        <f t="shared" ref="CW5" si="6">LEFT(TEXT(CW4,"aaa"),1)</f>
        <v>一</v>
      </c>
      <c r="CX5" s="80" t="str">
        <f t="shared" ref="CX5" si="7">LEFT(TEXT(CX4,"aaa"),1)</f>
        <v>二</v>
      </c>
      <c r="CY5" s="80" t="str">
        <f t="shared" ref="CY5" si="8">LEFT(TEXT(CY4,"aaa"),1)</f>
        <v>三</v>
      </c>
      <c r="CZ5" s="80" t="str">
        <f t="shared" ref="CZ5" si="9">LEFT(TEXT(CZ4,"aaa"),1)</f>
        <v>四</v>
      </c>
      <c r="DA5" s="80" t="str">
        <f t="shared" ref="DA5" si="10">LEFT(TEXT(DA4,"aaa"),1)</f>
        <v>五</v>
      </c>
      <c r="DB5" s="80" t="str">
        <f t="shared" ref="DB5" si="11">LEFT(TEXT(DB4,"aaa"),1)</f>
        <v>六</v>
      </c>
      <c r="DC5" s="80" t="str">
        <f t="shared" ref="DC5" si="12">LEFT(TEXT(DC4,"aaa"),1)</f>
        <v>日</v>
      </c>
      <c r="DD5" s="80" t="str">
        <f t="shared" ref="DD5" si="13">LEFT(TEXT(DD4,"aaa"),1)</f>
        <v>一</v>
      </c>
      <c r="DE5" s="80" t="str">
        <f t="shared" ref="DE5" si="14">LEFT(TEXT(DE4,"aaa"),1)</f>
        <v>二</v>
      </c>
      <c r="DF5" s="80" t="str">
        <f t="shared" ref="DF5" si="15">LEFT(TEXT(DF4,"aaa"),1)</f>
        <v>三</v>
      </c>
      <c r="DG5" s="80" t="str">
        <f t="shared" ref="DG5" si="16">LEFT(TEXT(DG4,"aaa"),1)</f>
        <v>四</v>
      </c>
      <c r="DH5" s="80" t="str">
        <f t="shared" ref="DH5" si="17">LEFT(TEXT(DH4,"aaa"),1)</f>
        <v>五</v>
      </c>
      <c r="DI5" s="80" t="str">
        <f t="shared" ref="DI5" si="18">LEFT(TEXT(DI4,"aaa"),1)</f>
        <v>六</v>
      </c>
    </row>
    <row r="6" spans="1:113" ht="30" hidden="1" customHeight="1" x14ac:dyDescent="0.25">
      <c r="A6" s="25" t="s">
        <v>34</v>
      </c>
      <c r="C6" s="38"/>
      <c r="E6" s="26"/>
      <c r="H6" s="26" t="str">
        <f t="shared" ref="H6:H11" si="19">IF(OR(ISBLANK(task_start),ISBLANK(task_end)),"",task_end-task_start+1)</f>
        <v/>
      </c>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row>
    <row r="7" spans="1:113" s="24" customFormat="1" ht="30" customHeight="1" thickBot="1" x14ac:dyDescent="0.3">
      <c r="A7" s="28" t="s">
        <v>35</v>
      </c>
      <c r="B7" s="39" t="s">
        <v>36</v>
      </c>
      <c r="C7" s="40"/>
      <c r="D7" s="41"/>
      <c r="E7" s="42"/>
      <c r="F7" s="43"/>
      <c r="G7" s="44"/>
      <c r="H7" s="44" t="str">
        <f t="shared" si="19"/>
        <v/>
      </c>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row>
    <row r="8" spans="1:113" s="24" customFormat="1" ht="30" customHeight="1" thickBot="1" x14ac:dyDescent="0.3">
      <c r="A8" s="28" t="s">
        <v>37</v>
      </c>
      <c r="B8" s="45" t="s">
        <v>38</v>
      </c>
      <c r="C8" s="46"/>
      <c r="D8" s="47">
        <v>1</v>
      </c>
      <c r="E8" s="48">
        <f>Project_Start</f>
        <v>43809</v>
      </c>
      <c r="F8" s="48">
        <f>Project_Start+2</f>
        <v>43811</v>
      </c>
      <c r="G8" s="44"/>
      <c r="H8" s="44">
        <f t="shared" si="19"/>
        <v>3</v>
      </c>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row>
    <row r="9" spans="1:113" s="24" customFormat="1" ht="30" customHeight="1" x14ac:dyDescent="0.25">
      <c r="A9" s="28" t="s">
        <v>39</v>
      </c>
      <c r="B9" s="45" t="s">
        <v>40</v>
      </c>
      <c r="C9" s="46"/>
      <c r="D9" s="47">
        <v>0.9</v>
      </c>
      <c r="E9" s="48">
        <f>Project_Start</f>
        <v>43809</v>
      </c>
      <c r="F9" s="48">
        <f>Project_Start+2</f>
        <v>43811</v>
      </c>
      <c r="G9" s="44"/>
      <c r="H9" s="44">
        <f t="shared" si="19"/>
        <v>3</v>
      </c>
      <c r="I9" s="81"/>
      <c r="J9" s="81"/>
      <c r="K9" s="81"/>
      <c r="L9" s="81"/>
      <c r="M9" s="81"/>
      <c r="N9" s="81"/>
      <c r="O9" s="81"/>
      <c r="P9" s="81"/>
      <c r="Q9" s="81"/>
      <c r="R9" s="81"/>
      <c r="S9" s="81"/>
      <c r="T9" s="81"/>
      <c r="U9" s="82"/>
      <c r="V9" s="82"/>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row>
    <row r="10" spans="1:113" s="24" customFormat="1" ht="30" customHeight="1" x14ac:dyDescent="0.25">
      <c r="A10" s="25"/>
      <c r="B10" s="49" t="s">
        <v>41</v>
      </c>
      <c r="C10" s="46"/>
      <c r="D10" s="47">
        <v>0.9</v>
      </c>
      <c r="E10" s="48">
        <f>Project_Start</f>
        <v>43809</v>
      </c>
      <c r="F10" s="48">
        <f>Project_Start+2</f>
        <v>43811</v>
      </c>
      <c r="G10" s="44"/>
      <c r="H10" s="44">
        <f t="shared" si="19"/>
        <v>3</v>
      </c>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row>
    <row r="11" spans="1:113" s="24" customFormat="1" ht="30" customHeight="1" x14ac:dyDescent="0.25">
      <c r="A11" s="28" t="s">
        <v>42</v>
      </c>
      <c r="B11" s="50" t="s">
        <v>43</v>
      </c>
      <c r="C11" s="51"/>
      <c r="D11" s="52"/>
      <c r="E11" s="53"/>
      <c r="F11" s="54"/>
      <c r="G11" s="44"/>
      <c r="H11" s="44" t="str">
        <f t="shared" si="19"/>
        <v/>
      </c>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row>
    <row r="12" spans="1:113" s="24" customFormat="1" ht="30" customHeight="1" x14ac:dyDescent="0.25">
      <c r="A12" s="28"/>
      <c r="B12" s="55" t="s">
        <v>44</v>
      </c>
      <c r="C12" s="56">
        <v>7</v>
      </c>
      <c r="D12" s="57">
        <v>0.5</v>
      </c>
      <c r="E12" s="58">
        <f>E13-2</f>
        <v>43814</v>
      </c>
      <c r="F12" s="58">
        <f>E12+2</f>
        <v>43816</v>
      </c>
      <c r="G12" s="44"/>
      <c r="H12" s="44">
        <v>2</v>
      </c>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row>
    <row r="13" spans="1:113" s="24" customFormat="1" ht="30" customHeight="1" x14ac:dyDescent="0.25">
      <c r="A13" s="28"/>
      <c r="B13" s="55" t="s">
        <v>45</v>
      </c>
      <c r="C13" s="56">
        <v>56</v>
      </c>
      <c r="D13" s="57">
        <v>0</v>
      </c>
      <c r="E13" s="58">
        <f>E10+7</f>
        <v>43816</v>
      </c>
      <c r="F13" s="58">
        <f>E13+3</f>
        <v>43819</v>
      </c>
      <c r="G13" s="44"/>
      <c r="H13" s="44">
        <f t="shared" ref="H13:H37" si="20">IF(OR(ISBLANK(task_start),ISBLANK(task_end)),"",task_end-task_start+1)</f>
        <v>4</v>
      </c>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row>
    <row r="14" spans="1:113" s="24" customFormat="1" ht="30" customHeight="1" x14ac:dyDescent="0.25">
      <c r="A14" s="28"/>
      <c r="B14" s="55" t="s">
        <v>46</v>
      </c>
      <c r="C14" s="56">
        <v>37</v>
      </c>
      <c r="D14" s="57">
        <v>0</v>
      </c>
      <c r="E14" s="58">
        <f>E13</f>
        <v>43816</v>
      </c>
      <c r="F14" s="58">
        <f>E14+2+2</f>
        <v>43820</v>
      </c>
      <c r="G14" s="44"/>
      <c r="H14" s="44">
        <f t="shared" si="20"/>
        <v>5</v>
      </c>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row>
    <row r="15" spans="1:113" s="24" customFormat="1" ht="30" customHeight="1" x14ac:dyDescent="0.25">
      <c r="A15" s="28"/>
      <c r="B15" s="55" t="s">
        <v>47</v>
      </c>
      <c r="C15" s="56">
        <v>35</v>
      </c>
      <c r="D15" s="57">
        <v>0</v>
      </c>
      <c r="E15" s="58">
        <f>E14</f>
        <v>43816</v>
      </c>
      <c r="F15" s="58">
        <f>E15+2+2</f>
        <v>43820</v>
      </c>
      <c r="G15" s="44"/>
      <c r="H15" s="44">
        <f t="shared" si="20"/>
        <v>5</v>
      </c>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row>
    <row r="16" spans="1:113" s="24" customFormat="1" ht="30" customHeight="1" x14ac:dyDescent="0.25">
      <c r="A16" s="25"/>
      <c r="B16" s="59" t="s">
        <v>48</v>
      </c>
      <c r="C16" s="56">
        <v>0</v>
      </c>
      <c r="D16" s="57">
        <v>0</v>
      </c>
      <c r="E16" s="58">
        <f>F15+1</f>
        <v>43821</v>
      </c>
      <c r="F16" s="58">
        <f>E16+0</f>
        <v>43821</v>
      </c>
      <c r="G16" s="44"/>
      <c r="H16" s="60">
        <v>0</v>
      </c>
      <c r="I16" s="81"/>
      <c r="J16" s="81"/>
      <c r="K16" s="81"/>
      <c r="L16" s="81"/>
      <c r="M16" s="81"/>
      <c r="N16" s="81"/>
      <c r="O16" s="81"/>
      <c r="P16" s="81"/>
      <c r="Q16" s="81"/>
      <c r="R16" s="81"/>
      <c r="S16" s="81"/>
      <c r="T16" s="81"/>
      <c r="U16" s="82"/>
      <c r="V16" s="82"/>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row>
    <row r="17" spans="1:113" s="24" customFormat="1" ht="30" customHeight="1" x14ac:dyDescent="0.25">
      <c r="A17" s="25"/>
      <c r="B17" s="55" t="s">
        <v>49</v>
      </c>
      <c r="C17" s="56">
        <v>24</v>
      </c>
      <c r="D17" s="57">
        <v>0</v>
      </c>
      <c r="E17" s="58">
        <f>E16</f>
        <v>43821</v>
      </c>
      <c r="F17" s="58">
        <f>E17+5</f>
        <v>43826</v>
      </c>
      <c r="G17" s="44"/>
      <c r="H17" s="44">
        <f t="shared" si="20"/>
        <v>6</v>
      </c>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row>
    <row r="18" spans="1:113" s="24" customFormat="1" ht="30" customHeight="1" x14ac:dyDescent="0.25">
      <c r="A18" s="25"/>
      <c r="B18" s="55" t="s">
        <v>50</v>
      </c>
      <c r="C18" s="56">
        <v>54</v>
      </c>
      <c r="D18" s="57">
        <v>0</v>
      </c>
      <c r="E18" s="58">
        <f>F17</f>
        <v>43826</v>
      </c>
      <c r="F18" s="58">
        <f t="shared" ref="F18:F20" si="21">E18+5</f>
        <v>43831</v>
      </c>
      <c r="G18" s="44"/>
      <c r="H18" s="44">
        <f t="shared" si="20"/>
        <v>6</v>
      </c>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row>
    <row r="19" spans="1:113" s="24" customFormat="1" ht="30" customHeight="1" x14ac:dyDescent="0.25">
      <c r="A19" s="25"/>
      <c r="B19" s="104" t="s">
        <v>249</v>
      </c>
      <c r="C19" s="56">
        <v>38</v>
      </c>
      <c r="D19" s="57">
        <v>0</v>
      </c>
      <c r="E19" s="58">
        <f>E18</f>
        <v>43826</v>
      </c>
      <c r="F19" s="58">
        <f t="shared" si="21"/>
        <v>43831</v>
      </c>
      <c r="G19" s="44"/>
      <c r="H19" s="44">
        <f t="shared" si="20"/>
        <v>6</v>
      </c>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row>
    <row r="20" spans="1:113" s="24" customFormat="1" ht="30" customHeight="1" x14ac:dyDescent="0.25">
      <c r="A20" s="25"/>
      <c r="B20" s="55" t="s">
        <v>51</v>
      </c>
      <c r="C20" s="56">
        <v>92</v>
      </c>
      <c r="D20" s="57">
        <v>0</v>
      </c>
      <c r="E20" s="58">
        <f>F19+1</f>
        <v>43832</v>
      </c>
      <c r="F20" s="58">
        <f t="shared" si="21"/>
        <v>43837</v>
      </c>
      <c r="G20" s="44"/>
      <c r="H20" s="44">
        <f t="shared" si="20"/>
        <v>6</v>
      </c>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row>
    <row r="21" spans="1:113" s="24" customFormat="1" ht="30" customHeight="1" x14ac:dyDescent="0.25">
      <c r="A21" s="25"/>
      <c r="B21" s="55" t="s">
        <v>52</v>
      </c>
      <c r="C21" s="56">
        <v>22</v>
      </c>
      <c r="D21" s="57">
        <v>0</v>
      </c>
      <c r="E21" s="58">
        <f>F20</f>
        <v>43837</v>
      </c>
      <c r="F21" s="58">
        <f>E21+3</f>
        <v>43840</v>
      </c>
      <c r="G21" s="44"/>
      <c r="H21" s="44">
        <f t="shared" si="20"/>
        <v>4</v>
      </c>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row>
    <row r="22" spans="1:113" s="24" customFormat="1" ht="30" customHeight="1" x14ac:dyDescent="0.25">
      <c r="A22" s="25"/>
      <c r="B22" s="104" t="s">
        <v>250</v>
      </c>
      <c r="C22" s="56">
        <v>69</v>
      </c>
      <c r="D22" s="57">
        <v>0</v>
      </c>
      <c r="E22" s="58">
        <f>F21+1</f>
        <v>43841</v>
      </c>
      <c r="F22" s="58">
        <f>E22+10</f>
        <v>43851</v>
      </c>
      <c r="G22" s="44"/>
      <c r="H22" s="44">
        <v>10</v>
      </c>
      <c r="I22" s="81"/>
      <c r="J22" s="81"/>
      <c r="K22" s="81"/>
      <c r="L22" s="81"/>
      <c r="M22" s="81"/>
      <c r="N22" s="81"/>
      <c r="O22" s="81"/>
      <c r="P22" s="81"/>
      <c r="Q22" s="81"/>
      <c r="R22" s="81"/>
      <c r="S22" s="81"/>
      <c r="T22" s="81"/>
      <c r="U22" s="81"/>
      <c r="V22" s="81"/>
      <c r="W22" s="81"/>
      <c r="X22" s="81"/>
      <c r="Y22" s="82"/>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row>
    <row r="23" spans="1:113" s="24" customFormat="1" ht="30" customHeight="1" x14ac:dyDescent="0.25">
      <c r="A23" s="25"/>
      <c r="B23" s="104" t="s">
        <v>251</v>
      </c>
      <c r="C23" s="56">
        <v>3</v>
      </c>
      <c r="D23" s="57">
        <v>0</v>
      </c>
      <c r="E23" s="58">
        <f>F22</f>
        <v>43851</v>
      </c>
      <c r="F23" s="58">
        <f>E23+4</f>
        <v>43855</v>
      </c>
      <c r="G23" s="44"/>
      <c r="H23" s="44">
        <v>4</v>
      </c>
      <c r="I23" s="81"/>
      <c r="J23" s="81"/>
      <c r="K23" s="81"/>
      <c r="L23" s="81"/>
      <c r="M23" s="81"/>
      <c r="N23" s="81"/>
      <c r="O23" s="81"/>
      <c r="P23" s="81"/>
      <c r="Q23" s="81"/>
      <c r="R23" s="81"/>
      <c r="S23" s="81"/>
      <c r="T23" s="81"/>
      <c r="U23" s="81"/>
      <c r="V23" s="81"/>
      <c r="W23" s="81"/>
      <c r="X23" s="81"/>
      <c r="Y23" s="82"/>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row>
    <row r="24" spans="1:113" s="24" customFormat="1" ht="30" customHeight="1" thickBot="1" x14ac:dyDescent="0.3">
      <c r="A24" s="25"/>
      <c r="B24" s="104" t="s">
        <v>252</v>
      </c>
      <c r="C24" s="56">
        <v>31</v>
      </c>
      <c r="D24" s="57">
        <v>0</v>
      </c>
      <c r="E24" s="58">
        <f>F23</f>
        <v>43855</v>
      </c>
      <c r="F24" s="58">
        <f>E24+8</f>
        <v>43863</v>
      </c>
      <c r="G24" s="44"/>
      <c r="H24" s="44">
        <v>8</v>
      </c>
      <c r="I24" s="81"/>
      <c r="J24" s="81"/>
      <c r="K24" s="81"/>
      <c r="L24" s="81"/>
      <c r="M24" s="81"/>
      <c r="N24" s="81"/>
      <c r="O24" s="81"/>
      <c r="P24" s="81"/>
      <c r="Q24" s="81"/>
      <c r="R24" s="81"/>
      <c r="S24" s="81"/>
      <c r="T24" s="81"/>
      <c r="U24" s="81"/>
      <c r="V24" s="81"/>
      <c r="W24" s="81"/>
      <c r="X24" s="81"/>
      <c r="Y24" s="82"/>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CA24" s="81"/>
      <c r="CB24" s="81"/>
      <c r="CC24" s="81"/>
      <c r="CD24" s="81"/>
      <c r="CE24" s="81"/>
      <c r="CF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row>
    <row r="25" spans="1:113" s="24" customFormat="1" ht="30" customHeight="1" thickBot="1" x14ac:dyDescent="0.3">
      <c r="A25" s="25"/>
      <c r="B25" s="105" t="s">
        <v>254</v>
      </c>
      <c r="C25" s="56">
        <v>239</v>
      </c>
      <c r="D25" s="57">
        <v>0</v>
      </c>
      <c r="E25" s="58">
        <f>E24</f>
        <v>43855</v>
      </c>
      <c r="F25" s="58">
        <f>E25+16</f>
        <v>43871</v>
      </c>
      <c r="G25" s="44"/>
      <c r="H25" s="44">
        <v>16</v>
      </c>
      <c r="I25" s="81"/>
      <c r="J25" s="81"/>
      <c r="K25" s="81"/>
      <c r="L25" s="81"/>
      <c r="M25" s="81"/>
      <c r="N25" s="81"/>
      <c r="O25" s="81"/>
      <c r="P25" s="81"/>
      <c r="Q25" s="81"/>
      <c r="R25" s="81"/>
      <c r="S25" s="81"/>
      <c r="T25" s="81"/>
      <c r="U25" s="81"/>
      <c r="V25" s="81"/>
      <c r="W25" s="81"/>
      <c r="X25" s="81"/>
      <c r="Y25" s="82"/>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106"/>
      <c r="BF25" s="106"/>
      <c r="BG25" s="106"/>
      <c r="BH25" s="106"/>
      <c r="BI25" s="106"/>
      <c r="BJ25" s="106"/>
      <c r="BK25" s="106"/>
      <c r="BL25" s="106"/>
      <c r="BM25" s="106"/>
      <c r="BN25" s="106"/>
      <c r="BO25" s="106"/>
      <c r="BP25" s="106"/>
      <c r="BQ25" s="106"/>
      <c r="BR25" s="106"/>
      <c r="BS25" s="106"/>
      <c r="BT25" s="106"/>
      <c r="BU25" s="106"/>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row>
    <row r="26" spans="1:113" s="24" customFormat="1" ht="30" customHeight="1" thickBot="1" x14ac:dyDescent="0.3">
      <c r="A26" s="25"/>
      <c r="B26" s="105" t="s">
        <v>253</v>
      </c>
      <c r="C26" s="56">
        <v>308</v>
      </c>
      <c r="D26" s="57">
        <v>0</v>
      </c>
      <c r="E26" s="58">
        <f>F25</f>
        <v>43871</v>
      </c>
      <c r="F26" s="58">
        <f>E26+21</f>
        <v>43892</v>
      </c>
      <c r="G26" s="44"/>
      <c r="H26" s="44">
        <v>21</v>
      </c>
      <c r="I26" s="81"/>
      <c r="J26" s="81"/>
      <c r="K26" s="81"/>
      <c r="L26" s="81"/>
      <c r="M26" s="81"/>
      <c r="N26" s="81"/>
      <c r="O26" s="81"/>
      <c r="P26" s="81"/>
      <c r="Q26" s="81"/>
      <c r="R26" s="81"/>
      <c r="S26" s="81"/>
      <c r="T26" s="81"/>
      <c r="U26" s="81"/>
      <c r="V26" s="81"/>
      <c r="W26" s="81"/>
      <c r="X26" s="81"/>
      <c r="Y26" s="82"/>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row>
    <row r="27" spans="1:113" s="24" customFormat="1" ht="30" customHeight="1" x14ac:dyDescent="0.25">
      <c r="A27" s="25"/>
      <c r="B27" s="104" t="s">
        <v>255</v>
      </c>
      <c r="C27" s="56">
        <v>171</v>
      </c>
      <c r="D27" s="57">
        <v>0</v>
      </c>
      <c r="E27" s="58">
        <f>F26</f>
        <v>43892</v>
      </c>
      <c r="F27" s="58">
        <f>E27+15</f>
        <v>43907</v>
      </c>
      <c r="G27" s="44"/>
      <c r="H27" s="44">
        <v>15</v>
      </c>
      <c r="I27" s="81"/>
      <c r="J27" s="81"/>
      <c r="K27" s="81"/>
      <c r="L27" s="81"/>
      <c r="M27" s="81"/>
      <c r="N27" s="81"/>
      <c r="O27" s="81"/>
      <c r="P27" s="81"/>
      <c r="Q27" s="81"/>
      <c r="R27" s="81"/>
      <c r="S27" s="81"/>
      <c r="T27" s="81"/>
      <c r="U27" s="81"/>
      <c r="V27" s="81"/>
      <c r="W27" s="81"/>
      <c r="X27" s="81"/>
      <c r="Y27" s="82"/>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O27" s="81"/>
      <c r="CP27" s="81"/>
      <c r="CQ27" s="81"/>
      <c r="CR27" s="81"/>
      <c r="CS27" s="81"/>
      <c r="CT27" s="81"/>
      <c r="CU27" s="81"/>
      <c r="CV27" s="81"/>
      <c r="CW27" s="81"/>
      <c r="CX27" s="81"/>
      <c r="CY27" s="81"/>
      <c r="CZ27" s="81"/>
      <c r="DA27" s="81"/>
      <c r="DB27" s="81"/>
      <c r="DC27" s="81"/>
      <c r="DD27" s="81"/>
      <c r="DE27" s="81"/>
      <c r="DF27" s="81"/>
      <c r="DG27" s="81"/>
      <c r="DH27" s="81"/>
      <c r="DI27" s="81"/>
    </row>
    <row r="28" spans="1:113" s="24" customFormat="1" ht="30" customHeight="1" x14ac:dyDescent="0.25">
      <c r="A28" s="25"/>
      <c r="B28" s="61" t="s">
        <v>53</v>
      </c>
      <c r="C28" s="62"/>
      <c r="D28" s="63"/>
      <c r="E28" s="64"/>
      <c r="F28" s="65"/>
      <c r="G28" s="44"/>
      <c r="H28" s="44"/>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row>
    <row r="29" spans="1:113" s="24" customFormat="1" ht="30" customHeight="1" x14ac:dyDescent="0.25">
      <c r="A29" s="25"/>
      <c r="B29" s="66" t="s">
        <v>54</v>
      </c>
      <c r="C29" s="67">
        <v>50</v>
      </c>
      <c r="D29" s="68">
        <v>0</v>
      </c>
      <c r="E29" s="69">
        <f>E15+10</f>
        <v>43826</v>
      </c>
      <c r="F29" s="69">
        <f>E29+18</f>
        <v>43844</v>
      </c>
      <c r="G29" s="44"/>
      <c r="H29" s="44">
        <f t="shared" si="20"/>
        <v>19</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row>
    <row r="30" spans="1:113" s="24" customFormat="1" ht="30" customHeight="1" x14ac:dyDescent="0.25">
      <c r="A30" s="25"/>
      <c r="B30" s="59" t="s">
        <v>55</v>
      </c>
      <c r="C30" s="67">
        <v>0</v>
      </c>
      <c r="D30" s="68">
        <v>0</v>
      </c>
      <c r="E30" s="69">
        <f>E29+8</f>
        <v>43834</v>
      </c>
      <c r="F30" s="69">
        <f>E30+0</f>
        <v>43834</v>
      </c>
      <c r="G30" s="44"/>
      <c r="H30" s="60">
        <v>0</v>
      </c>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row>
    <row r="31" spans="1:113" s="24" customFormat="1" ht="30" customHeight="1" x14ac:dyDescent="0.25">
      <c r="A31" s="25"/>
      <c r="B31" s="66" t="s">
        <v>56</v>
      </c>
      <c r="C31" s="67">
        <v>80</v>
      </c>
      <c r="D31" s="68">
        <v>0</v>
      </c>
      <c r="E31" s="69">
        <f>F30</f>
        <v>43834</v>
      </c>
      <c r="F31" s="69">
        <f>E31+16</f>
        <v>43850</v>
      </c>
      <c r="G31" s="44"/>
      <c r="H31" s="44">
        <f t="shared" si="20"/>
        <v>17</v>
      </c>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3"/>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row>
    <row r="32" spans="1:113" s="24" customFormat="1" ht="30" customHeight="1" x14ac:dyDescent="0.25">
      <c r="A32" s="25"/>
      <c r="B32" s="66" t="s">
        <v>57</v>
      </c>
      <c r="C32" s="67">
        <v>40</v>
      </c>
      <c r="D32" s="68">
        <v>0</v>
      </c>
      <c r="E32" s="69">
        <f>E31+5</f>
        <v>43839</v>
      </c>
      <c r="F32" s="69">
        <f>E32+7</f>
        <v>43846</v>
      </c>
      <c r="G32" s="44"/>
      <c r="H32" s="44">
        <f t="shared" si="20"/>
        <v>8</v>
      </c>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3"/>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row>
    <row r="33" spans="1:113" s="24" customFormat="1" ht="30" customHeight="1" x14ac:dyDescent="0.25">
      <c r="A33" s="25"/>
      <c r="B33" s="70" t="s">
        <v>58</v>
      </c>
      <c r="C33" s="67">
        <v>20</v>
      </c>
      <c r="D33" s="68">
        <v>0</v>
      </c>
      <c r="E33" s="69">
        <f>F32+19</f>
        <v>43865</v>
      </c>
      <c r="F33" s="69">
        <f>E33+10</f>
        <v>43875</v>
      </c>
      <c r="G33" s="44"/>
      <c r="H33" s="44">
        <f t="shared" si="20"/>
        <v>11</v>
      </c>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3"/>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row>
    <row r="34" spans="1:113" s="24" customFormat="1" ht="30" customHeight="1" x14ac:dyDescent="0.25">
      <c r="A34" s="25"/>
      <c r="B34" s="66" t="s">
        <v>59</v>
      </c>
      <c r="C34" s="67">
        <v>80</v>
      </c>
      <c r="D34" s="68">
        <v>0</v>
      </c>
      <c r="E34" s="69">
        <f>E33-20</f>
        <v>43845</v>
      </c>
      <c r="F34" s="69">
        <f>E34+12</f>
        <v>43857</v>
      </c>
      <c r="G34" s="44"/>
      <c r="H34" s="44">
        <f t="shared" si="20"/>
        <v>13</v>
      </c>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3"/>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row>
    <row r="35" spans="1:113" s="24" customFormat="1" ht="30" customHeight="1" x14ac:dyDescent="0.25">
      <c r="A35" s="25" t="s">
        <v>60</v>
      </c>
      <c r="B35" s="66" t="s">
        <v>61</v>
      </c>
      <c r="C35" s="67">
        <v>40</v>
      </c>
      <c r="D35" s="68">
        <v>0</v>
      </c>
      <c r="E35" s="69">
        <f>E34+3</f>
        <v>43848</v>
      </c>
      <c r="F35" s="69">
        <f>E35+16</f>
        <v>43864</v>
      </c>
      <c r="G35" s="44"/>
      <c r="H35" s="44">
        <f t="shared" si="20"/>
        <v>17</v>
      </c>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row>
    <row r="36" spans="1:113" s="24" customFormat="1" ht="30" customHeight="1" x14ac:dyDescent="0.25">
      <c r="A36" s="28" t="s">
        <v>62</v>
      </c>
      <c r="B36" s="66" t="s">
        <v>63</v>
      </c>
      <c r="C36" s="67">
        <v>30</v>
      </c>
      <c r="D36" s="68">
        <v>0</v>
      </c>
      <c r="E36" s="69">
        <f>F35+1</f>
        <v>43865</v>
      </c>
      <c r="F36" s="69">
        <f t="shared" ref="F36" si="22">E36+9</f>
        <v>43874</v>
      </c>
      <c r="G36" s="44"/>
      <c r="H36" s="44">
        <f t="shared" si="20"/>
        <v>10</v>
      </c>
      <c r="I36" s="81"/>
      <c r="J36" s="81"/>
      <c r="K36" s="81"/>
      <c r="L36" s="81"/>
      <c r="M36" s="81"/>
      <c r="N36" s="81"/>
      <c r="O36" s="81"/>
      <c r="P36" s="81"/>
      <c r="Q36" s="81"/>
      <c r="R36" s="81"/>
      <c r="S36" s="81"/>
      <c r="T36" s="81"/>
      <c r="U36" s="81"/>
      <c r="V36" s="81"/>
      <c r="W36" s="81"/>
      <c r="X36" s="81"/>
      <c r="Y36" s="82"/>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row>
    <row r="37" spans="1:113" ht="30" customHeight="1" x14ac:dyDescent="0.25">
      <c r="B37" s="66" t="s">
        <v>64</v>
      </c>
      <c r="C37" s="67">
        <v>35</v>
      </c>
      <c r="D37" s="68">
        <v>0</v>
      </c>
      <c r="E37" s="69">
        <f>E36-20</f>
        <v>43845</v>
      </c>
      <c r="F37" s="69">
        <f>E37+10</f>
        <v>43855</v>
      </c>
      <c r="G37" s="44"/>
      <c r="H37" s="44">
        <f t="shared" si="20"/>
        <v>11</v>
      </c>
      <c r="I37" s="81"/>
      <c r="J37" s="81"/>
      <c r="K37" s="81"/>
      <c r="L37" s="81"/>
      <c r="M37" s="81"/>
      <c r="N37" s="81"/>
      <c r="O37" s="81"/>
      <c r="P37" s="81"/>
      <c r="Q37" s="81"/>
      <c r="R37" s="81"/>
      <c r="S37" s="81"/>
      <c r="T37" s="81"/>
      <c r="U37" s="81"/>
      <c r="V37" s="81"/>
      <c r="W37" s="81"/>
      <c r="X37" s="81"/>
      <c r="Y37" s="82"/>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4"/>
      <c r="BZ37" s="81"/>
      <c r="CA37" s="81"/>
      <c r="CB37" s="81"/>
      <c r="CC37" s="81"/>
      <c r="CD37" s="81"/>
      <c r="CE37" s="81"/>
      <c r="CF37" s="81"/>
      <c r="CG37" s="81"/>
      <c r="CH37" s="84"/>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row>
    <row r="38" spans="1:113" ht="30" customHeight="1" x14ac:dyDescent="0.25">
      <c r="B38" s="66" t="s">
        <v>65</v>
      </c>
      <c r="C38" s="67">
        <v>8</v>
      </c>
      <c r="D38" s="68">
        <v>0</v>
      </c>
      <c r="E38" s="69">
        <f>E36</f>
        <v>43865</v>
      </c>
      <c r="F38" s="69">
        <f>E38+12</f>
        <v>43877</v>
      </c>
      <c r="G38" s="44"/>
      <c r="H38" s="44">
        <f>IF(OR(ISBLANK(task_start),ISBLANK(task_end)),"",task_end-task_start+1)</f>
        <v>13</v>
      </c>
      <c r="I38" s="81"/>
      <c r="J38" s="81"/>
      <c r="K38" s="81"/>
      <c r="L38" s="81"/>
      <c r="M38" s="81"/>
      <c r="N38" s="81"/>
      <c r="O38" s="81"/>
      <c r="P38" s="81"/>
      <c r="Q38" s="81"/>
      <c r="R38" s="81"/>
      <c r="S38" s="81"/>
      <c r="T38" s="81"/>
      <c r="U38" s="81"/>
      <c r="V38" s="81"/>
      <c r="W38" s="81"/>
      <c r="X38" s="81"/>
      <c r="Y38" s="82"/>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row>
    <row r="39" spans="1:113" ht="30" customHeight="1" x14ac:dyDescent="0.25">
      <c r="B39" s="71" t="s">
        <v>66</v>
      </c>
      <c r="C39" s="72"/>
      <c r="D39" s="68"/>
      <c r="E39" s="73"/>
      <c r="F39" s="74"/>
      <c r="H39" s="44" t="str">
        <f>IF(OR(ISBLANK(task_start),ISBLANK(task_end)),"",task_end-task_start+1)</f>
        <v/>
      </c>
      <c r="I39" s="81"/>
      <c r="J39" s="81"/>
      <c r="K39" s="81"/>
      <c r="L39" s="81"/>
      <c r="M39" s="81"/>
      <c r="N39" s="81"/>
      <c r="O39" s="81"/>
      <c r="P39" s="81"/>
      <c r="Q39" s="81"/>
      <c r="R39" s="81"/>
      <c r="S39" s="81"/>
      <c r="T39" s="81"/>
      <c r="U39" s="81"/>
      <c r="V39" s="81"/>
      <c r="W39" s="81"/>
      <c r="X39" s="81"/>
      <c r="Y39" s="82"/>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4"/>
      <c r="BZ39" s="81"/>
      <c r="CA39" s="81"/>
      <c r="CB39" s="81"/>
      <c r="CC39" s="81"/>
      <c r="CD39" s="81"/>
      <c r="CE39" s="81"/>
      <c r="CF39" s="81"/>
      <c r="CG39" s="81"/>
      <c r="CH39" s="84"/>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row>
    <row r="41" spans="1:113" ht="30" customHeight="1" x14ac:dyDescent="0.25">
      <c r="C41" s="75"/>
      <c r="F41" s="76"/>
    </row>
  </sheetData>
  <mergeCells count="19">
    <mergeCell ref="C2:D2"/>
    <mergeCell ref="E2:F2"/>
    <mergeCell ref="C3:D3"/>
    <mergeCell ref="I3:O3"/>
    <mergeCell ref="P3:V3"/>
    <mergeCell ref="CO3:CU3"/>
    <mergeCell ref="CV3:DB3"/>
    <mergeCell ref="DC3:DI3"/>
    <mergeCell ref="B4:G4"/>
    <mergeCell ref="BF3:BL3"/>
    <mergeCell ref="BM3:BS3"/>
    <mergeCell ref="BT3:BZ3"/>
    <mergeCell ref="CA3:CG3"/>
    <mergeCell ref="CH3:CN3"/>
    <mergeCell ref="W3:AC3"/>
    <mergeCell ref="AD3:AJ3"/>
    <mergeCell ref="AK3:AQ3"/>
    <mergeCell ref="AR3:AX3"/>
    <mergeCell ref="AY3:BE3"/>
  </mergeCells>
  <phoneticPr fontId="18" type="noConversion"/>
  <conditionalFormatting sqref="BL23">
    <cfRule type="expression" dxfId="131" priority="142">
      <formula>AND(task_start&lt;=BL$4,ROUNDDOWN((task_end-task_start+1)*task_progress,0)+task_start-1&gt;=BL$4)</formula>
    </cfRule>
    <cfRule type="expression" dxfId="130" priority="143" stopIfTrue="1">
      <formula>AND(task_end&gt;=BL$4,task_start&lt;BM$4)</formula>
    </cfRule>
    <cfRule type="expression" dxfId="129" priority="144">
      <formula>AND(TODAY()&gt;=BL$4,TODAY()&lt;BM$4)</formula>
    </cfRule>
  </conditionalFormatting>
  <conditionalFormatting sqref="CG23">
    <cfRule type="expression" dxfId="128" priority="145">
      <formula>AND(TODAY()&gt;=CG$4,TODAY()&lt;CO$4)</formula>
    </cfRule>
    <cfRule type="expression" dxfId="127" priority="146">
      <formula>AND(task_start&lt;=CG$4,ROUNDDOWN((task_end-task_start+1)*task_progress,0)+task_start-1&gt;=CG$4)</formula>
    </cfRule>
    <cfRule type="expression" dxfId="126" priority="147" stopIfTrue="1">
      <formula>AND(task_end&gt;=CG$4,task_start&lt;CO$4)</formula>
    </cfRule>
  </conditionalFormatting>
  <conditionalFormatting sqref="BS25">
    <cfRule type="expression" dxfId="125" priority="94">
      <formula>AND(task_start&lt;=BS$4,ROUNDDOWN((task_end-task_start+1)*task_progress,0)+task_start-1&gt;=BS$4)</formula>
    </cfRule>
    <cfRule type="expression" dxfId="124" priority="95" stopIfTrue="1">
      <formula>AND(task_end&gt;=BS$4,task_start&lt;BT$4)</formula>
    </cfRule>
    <cfRule type="expression" dxfId="123" priority="96">
      <formula>AND(TODAY()&gt;=BS$4,TODAY()&lt;BT$4)</formula>
    </cfRule>
  </conditionalFormatting>
  <conditionalFormatting sqref="BS26">
    <cfRule type="expression" dxfId="122" priority="91">
      <formula>AND(task_start&lt;=BS$4,ROUNDDOWN((task_end-task_start+1)*task_progress,0)+task_start-1&gt;=BS$4)</formula>
    </cfRule>
    <cfRule type="expression" dxfId="121" priority="92" stopIfTrue="1">
      <formula>AND(task_end&gt;=BS$4,task_start&lt;BT$4)</formula>
    </cfRule>
    <cfRule type="expression" dxfId="120" priority="93">
      <formula>AND(TODAY()&gt;=BS$4,TODAY()&lt;BT$4)</formula>
    </cfRule>
  </conditionalFormatting>
  <conditionalFormatting sqref="BZ26">
    <cfRule type="expression" dxfId="119" priority="88">
      <formula>AND(task_start&lt;=BZ$4,ROUNDDOWN((task_end-task_start+1)*task_progress,0)+task_start-1&gt;=BZ$4)</formula>
    </cfRule>
    <cfRule type="expression" dxfId="118" priority="89" stopIfTrue="1">
      <formula>AND(task_end&gt;=BZ$4,task_start&lt;CA$4)</formula>
    </cfRule>
    <cfRule type="expression" dxfId="117" priority="90">
      <formula>AND(TODAY()&gt;=BZ$4,TODAY()&lt;CA$4)</formula>
    </cfRule>
  </conditionalFormatting>
  <conditionalFormatting sqref="D29">
    <cfRule type="dataBar" priority="197">
      <dataBar>
        <cfvo type="num" val="0"/>
        <cfvo type="num" val="1"/>
        <color theme="0" tint="-0.249977111117893"/>
      </dataBar>
      <extLst>
        <ext xmlns:x14="http://schemas.microsoft.com/office/spreadsheetml/2009/9/main" uri="{B025F937-C7B1-47D3-B67F-A62EFF666E3E}">
          <x14:id>{79B781B7-E987-49CF-B097-CC106AD20CFA}</x14:id>
        </ext>
      </extLst>
    </cfRule>
  </conditionalFormatting>
  <conditionalFormatting sqref="D30">
    <cfRule type="dataBar" priority="149">
      <dataBar>
        <cfvo type="num" val="0"/>
        <cfvo type="num" val="1"/>
        <color theme="0" tint="-0.249977111117893"/>
      </dataBar>
      <extLst>
        <ext xmlns:x14="http://schemas.microsoft.com/office/spreadsheetml/2009/9/main" uri="{B025F937-C7B1-47D3-B67F-A62EFF666E3E}">
          <x14:id>{632FCAFA-3F5E-498F-9109-5303ED3CF081}</x14:id>
        </ext>
      </extLst>
    </cfRule>
  </conditionalFormatting>
  <conditionalFormatting sqref="BS31">
    <cfRule type="expression" dxfId="116" priority="191">
      <formula>AND(task_start&lt;=BS$4,ROUNDDOWN((task_end-task_start+1)*task_progress,0)+task_start-1&gt;=BS$4)</formula>
    </cfRule>
    <cfRule type="expression" dxfId="115" priority="192" stopIfTrue="1">
      <formula>AND(task_end&gt;=BS$4,task_start&lt;BT$4)</formula>
    </cfRule>
    <cfRule type="expression" dxfId="114" priority="193">
      <formula>AND(TODAY()&gt;=BS$4,TODAY()&lt;BT$4)</formula>
    </cfRule>
  </conditionalFormatting>
  <conditionalFormatting sqref="BS32">
    <cfRule type="expression" dxfId="113" priority="188">
      <formula>AND(task_start&lt;=BS$4,ROUNDDOWN((task_end-task_start+1)*task_progress,0)+task_start-1&gt;=BS$4)</formula>
    </cfRule>
    <cfRule type="expression" dxfId="112" priority="189" stopIfTrue="1">
      <formula>AND(task_end&gt;=BS$4,task_start&lt;BT$4)</formula>
    </cfRule>
    <cfRule type="expression" dxfId="111" priority="190">
      <formula>AND(TODAY()&gt;=BS$4,TODAY()&lt;BT$4)</formula>
    </cfRule>
  </conditionalFormatting>
  <conditionalFormatting sqref="CG32">
    <cfRule type="expression" dxfId="110" priority="176">
      <formula>AND(task_start&lt;=CG$4,ROUNDDOWN((task_end-task_start+1)*task_progress,0)+task_start-1&gt;=CG$4)</formula>
    </cfRule>
    <cfRule type="expression" dxfId="109" priority="177" stopIfTrue="1">
      <formula>AND(task_end&gt;=CG$4,task_start&lt;CH$4)</formula>
    </cfRule>
    <cfRule type="expression" dxfId="108" priority="178">
      <formula>AND(TODAY()&gt;=CG$4,TODAY()&lt;CH$4)</formula>
    </cfRule>
  </conditionalFormatting>
  <conditionalFormatting sqref="CH32">
    <cfRule type="expression" dxfId="107" priority="179">
      <formula>AND(task_start&lt;=CH$4,ROUNDDOWN((task_end-task_start+1)*task_progress,0)+task_start-1&gt;=CH$4)</formula>
    </cfRule>
    <cfRule type="expression" dxfId="106" priority="180" stopIfTrue="1">
      <formula>AND(task_end&gt;=CH$4,task_start&lt;CI$4)</formula>
    </cfRule>
    <cfRule type="expression" dxfId="105" priority="181">
      <formula>AND(TODAY()&gt;=CH$4,TODAY()&lt;CI$4)</formula>
    </cfRule>
  </conditionalFormatting>
  <conditionalFormatting sqref="CI32:CM32">
    <cfRule type="expression" dxfId="104" priority="205">
      <formula>AND(task_start&lt;=CI$4,ROUNDDOWN((task_end-task_start+1)*task_progress,0)+task_start-1&gt;=CI$4)</formula>
    </cfRule>
    <cfRule type="expression" dxfId="103" priority="206" stopIfTrue="1">
      <formula>AND(task_end&gt;=CI$4,task_start&lt;CJ$4)</formula>
    </cfRule>
    <cfRule type="expression" dxfId="102" priority="207">
      <formula>AND(TODAY()&gt;=CI$4,TODAY()&lt;CJ$4)</formula>
    </cfRule>
  </conditionalFormatting>
  <conditionalFormatting sqref="CN32">
    <cfRule type="expression" dxfId="101" priority="173">
      <formula>AND(task_start&lt;=CN$4,ROUNDDOWN((task_end-task_start+1)*task_progress,0)+task_start-1&gt;=CN$4)</formula>
    </cfRule>
    <cfRule type="expression" dxfId="100" priority="174" stopIfTrue="1">
      <formula>AND(task_end&gt;=CN$4,task_start&lt;CO$4)</formula>
    </cfRule>
    <cfRule type="expression" dxfId="99" priority="175">
      <formula>AND(TODAY()&gt;=CN$4,TODAY()&lt;CO$4)</formula>
    </cfRule>
  </conditionalFormatting>
  <conditionalFormatting sqref="BS33">
    <cfRule type="expression" dxfId="98" priority="185">
      <formula>AND(task_start&lt;=BS$4,ROUNDDOWN((task_end-task_start+1)*task_progress,0)+task_start-1&gt;=BS$4)</formula>
    </cfRule>
    <cfRule type="expression" dxfId="97" priority="186" stopIfTrue="1">
      <formula>AND(task_end&gt;=BS$4,task_start&lt;BT$4)</formula>
    </cfRule>
    <cfRule type="expression" dxfId="96" priority="187">
      <formula>AND(TODAY()&gt;=BS$4,TODAY()&lt;BT$4)</formula>
    </cfRule>
  </conditionalFormatting>
  <conditionalFormatting sqref="BZ33">
    <cfRule type="expression" dxfId="95" priority="170">
      <formula>AND(task_start&lt;=BZ$4,ROUNDDOWN((task_end-task_start+1)*task_progress,0)+task_start-1&gt;=BZ$4)</formula>
    </cfRule>
    <cfRule type="expression" dxfId="94" priority="171" stopIfTrue="1">
      <formula>AND(task_end&gt;=BZ$4,task_start&lt;CA$4)</formula>
    </cfRule>
    <cfRule type="expression" dxfId="93" priority="172">
      <formula>AND(TODAY()&gt;=BZ$4,TODAY()&lt;CA$4)</formula>
    </cfRule>
  </conditionalFormatting>
  <conditionalFormatting sqref="CG33">
    <cfRule type="expression" dxfId="92" priority="161">
      <formula>AND(task_start&lt;=CG$4,ROUNDDOWN((task_end-task_start+1)*task_progress,0)+task_start-1&gt;=CG$4)</formula>
    </cfRule>
    <cfRule type="expression" dxfId="91" priority="162" stopIfTrue="1">
      <formula>AND(task_end&gt;=CG$4,task_start&lt;CH$4)</formula>
    </cfRule>
    <cfRule type="expression" dxfId="90" priority="163">
      <formula>AND(TODAY()&gt;=CG$4,TODAY()&lt;CH$4)</formula>
    </cfRule>
  </conditionalFormatting>
  <conditionalFormatting sqref="BL34">
    <cfRule type="expression" dxfId="89" priority="136">
      <formula>AND(task_start&lt;=BL$4,ROUNDDOWN((task_end-task_start+1)*task_progress,0)+task_start-1&gt;=BL$4)</formula>
    </cfRule>
    <cfRule type="expression" dxfId="88" priority="137" stopIfTrue="1">
      <formula>AND(task_end&gt;=BL$4,task_start&lt;BM$4)</formula>
    </cfRule>
    <cfRule type="expression" dxfId="87" priority="138">
      <formula>AND(TODAY()&gt;=BL$4,TODAY()&lt;BM$4)</formula>
    </cfRule>
  </conditionalFormatting>
  <conditionalFormatting sqref="BS34">
    <cfRule type="expression" dxfId="86" priority="182">
      <formula>AND(task_start&lt;=BS$4,ROUNDDOWN((task_end-task_start+1)*task_progress,0)+task_start-1&gt;=BS$4)</formula>
    </cfRule>
    <cfRule type="expression" dxfId="85" priority="183" stopIfTrue="1">
      <formula>AND(task_end&gt;=BS$4,task_start&lt;BT$4)</formula>
    </cfRule>
    <cfRule type="expression" dxfId="84" priority="184">
      <formula>AND(TODAY()&gt;=BS$4,TODAY()&lt;BT$4)</formula>
    </cfRule>
  </conditionalFormatting>
  <conditionalFormatting sqref="BZ34">
    <cfRule type="expression" dxfId="83" priority="155">
      <formula>AND(task_start&lt;=BZ$4,ROUNDDOWN((task_end-task_start+1)*task_progress,0)+task_start-1&gt;=BZ$4)</formula>
    </cfRule>
    <cfRule type="expression" dxfId="82" priority="156" stopIfTrue="1">
      <formula>AND(task_end&gt;=BZ$4,task_start&lt;CA$4)</formula>
    </cfRule>
    <cfRule type="expression" dxfId="81" priority="157">
      <formula>AND(TODAY()&gt;=BZ$4,TODAY()&lt;CA$4)</formula>
    </cfRule>
  </conditionalFormatting>
  <conditionalFormatting sqref="CG34">
    <cfRule type="expression" dxfId="80" priority="139">
      <formula>AND(TODAY()&gt;=CG$4,TODAY()&lt;CO$4)</formula>
    </cfRule>
    <cfRule type="expression" dxfId="79" priority="140">
      <formula>AND(task_start&lt;=CG$4,ROUNDDOWN((task_end-task_start+1)*task_progress,0)+task_start-1&gt;=CG$4)</formula>
    </cfRule>
    <cfRule type="expression" dxfId="78" priority="141" stopIfTrue="1">
      <formula>AND(task_end&gt;=CG$4,task_start&lt;CO$4)</formula>
    </cfRule>
  </conditionalFormatting>
  <conditionalFormatting sqref="CN34">
    <cfRule type="expression" dxfId="77" priority="152">
      <formula>AND(task_start&lt;=CN$4,ROUNDDOWN((task_end-task_start+1)*task_progress,0)+task_start-1&gt;=CN$4)</formula>
    </cfRule>
    <cfRule type="expression" dxfId="76" priority="153" stopIfTrue="1">
      <formula>AND(task_end&gt;=CN$4,task_start&lt;CO$4)</formula>
    </cfRule>
    <cfRule type="expression" dxfId="75" priority="154">
      <formula>AND(TODAY()&gt;=CN$4,TODAY()&lt;CO$4)</formula>
    </cfRule>
  </conditionalFormatting>
  <conditionalFormatting sqref="BS35">
    <cfRule type="expression" dxfId="74" priority="133">
      <formula>AND(task_start&lt;=BS$4,ROUNDDOWN((task_end-task_start+1)*task_progress,0)+task_start-1&gt;=BS$4)</formula>
    </cfRule>
    <cfRule type="expression" dxfId="73" priority="134" stopIfTrue="1">
      <formula>AND(task_end&gt;=BS$4,task_start&lt;BT$4)</formula>
    </cfRule>
    <cfRule type="expression" dxfId="72" priority="135">
      <formula>AND(TODAY()&gt;=BS$4,TODAY()&lt;BT$4)</formula>
    </cfRule>
  </conditionalFormatting>
  <conditionalFormatting sqref="D23:D24">
    <cfRule type="dataBar" priority="148">
      <dataBar>
        <cfvo type="num" val="0"/>
        <cfvo type="num" val="1"/>
        <color theme="0" tint="-0.249977111117893"/>
      </dataBar>
      <extLst>
        <ext xmlns:x14="http://schemas.microsoft.com/office/spreadsheetml/2009/9/main" uri="{B025F937-C7B1-47D3-B67F-A62EFF666E3E}">
          <x14:id>{E1027D5A-E094-4123-8600-EBF251CD82D5}</x14:id>
        </ext>
      </extLst>
    </cfRule>
  </conditionalFormatting>
  <conditionalFormatting sqref="I36:I39">
    <cfRule type="expression" dxfId="71" priority="121">
      <formula>AND(task_start&lt;=I$4,ROUNDDOWN((task_end-task_start+1)*task_progress,0)+task_start-1&gt;=I$4)</formula>
    </cfRule>
    <cfRule type="expression" dxfId="70" priority="122" stopIfTrue="1">
      <formula>AND(task_end&gt;=I$4,task_start&lt;J$4)</formula>
    </cfRule>
    <cfRule type="expression" dxfId="69" priority="123">
      <formula>AND(TODAY()&gt;=I$4,TODAY()&lt;J$4)</formula>
    </cfRule>
  </conditionalFormatting>
  <conditionalFormatting sqref="BL37 BL39">
    <cfRule type="expression" dxfId="68" priority="130">
      <formula>AND(TODAY()&gt;=BL$4,TODAY()&lt;BT$4)</formula>
    </cfRule>
    <cfRule type="expression" dxfId="67" priority="131">
      <formula>AND(task_start&lt;=BL$4,ROUNDDOWN((task_end-task_start+1)*task_progress,0)+task_start-1&gt;=BL$4)</formula>
    </cfRule>
    <cfRule type="expression" dxfId="66" priority="132" stopIfTrue="1">
      <formula>AND(task_end&gt;=BL$4,task_start&lt;BT$4)</formula>
    </cfRule>
  </conditionalFormatting>
  <conditionalFormatting sqref="DB4:DB35">
    <cfRule type="expression" dxfId="65" priority="115">
      <formula>AND(TODAY()&gt;=DB$4,TODAY()&lt;DS$4)</formula>
    </cfRule>
  </conditionalFormatting>
  <conditionalFormatting sqref="DB6:DB35">
    <cfRule type="expression" dxfId="64" priority="116">
      <formula>AND(task_start&lt;=DB$4,ROUNDDOWN((task_end-task_start+1)*task_progress,0)+task_start-1&gt;=DB$4)</formula>
    </cfRule>
    <cfRule type="expression" dxfId="63" priority="117" stopIfTrue="1">
      <formula>AND(task_end&gt;=DB$4,task_start&lt;DS$4)</formula>
    </cfRule>
  </conditionalFormatting>
  <conditionalFormatting sqref="DB36:DB39">
    <cfRule type="expression" dxfId="62" priority="109">
      <formula>AND(TODAY()&gt;=DB$4,TODAY()&lt;DS$4)</formula>
    </cfRule>
    <cfRule type="expression" dxfId="61" priority="110">
      <formula>AND(task_start&lt;=DB$4,ROUNDDOWN((task_end-task_start+1)*task_progress,0)+task_start-1&gt;=DB$4)</formula>
    </cfRule>
    <cfRule type="expression" dxfId="60" priority="111" stopIfTrue="1">
      <formula>AND(task_end&gt;=DB$4,task_start&lt;DS$4)</formula>
    </cfRule>
  </conditionalFormatting>
  <conditionalFormatting sqref="DI4:DI35">
    <cfRule type="expression" dxfId="59" priority="103">
      <formula>AND(TODAY()&gt;=DI$4,TODAY()&lt;DZ$4)</formula>
    </cfRule>
  </conditionalFormatting>
  <conditionalFormatting sqref="DI6:DI35">
    <cfRule type="expression" dxfId="58" priority="104">
      <formula>AND(task_start&lt;=DI$4,ROUNDDOWN((task_end-task_start+1)*task_progress,0)+task_start-1&gt;=DI$4)</formula>
    </cfRule>
    <cfRule type="expression" dxfId="57" priority="105" stopIfTrue="1">
      <formula>AND(task_end&gt;=DI$4,task_start&lt;DZ$4)</formula>
    </cfRule>
  </conditionalFormatting>
  <conditionalFormatting sqref="DI36:DI39">
    <cfRule type="expression" dxfId="56" priority="97">
      <formula>AND(TODAY()&gt;=DI$4,TODAY()&lt;DZ$4)</formula>
    </cfRule>
    <cfRule type="expression" dxfId="55" priority="98">
      <formula>AND(task_start&lt;=DI$4,ROUNDDOWN((task_end-task_start+1)*task_progress,0)+task_start-1&gt;=DI$4)</formula>
    </cfRule>
    <cfRule type="expression" dxfId="54" priority="99" stopIfTrue="1">
      <formula>AND(task_end&gt;=DI$4,task_start&lt;DZ$4)</formula>
    </cfRule>
  </conditionalFormatting>
  <conditionalFormatting sqref="CH33:CM35 CH4:CM26 BM4:BR35 BT4:BY26 CA4:CF26 CO4:CT35 I4:BK22 I24:BK35 I23:BF23 BH23:BK23 CA28:CF35 BT28:BY35 CH28:CM31 CI27:CM27 CU27">
    <cfRule type="expression" dxfId="53" priority="229">
      <formula>AND(TODAY()&gt;=I$4,TODAY()&lt;J$4)</formula>
    </cfRule>
  </conditionalFormatting>
  <conditionalFormatting sqref="BL4:BL22 BL24:BL32 BL35">
    <cfRule type="expression" dxfId="52" priority="230">
      <formula>AND(TODAY()&gt;=BL$4,TODAY()&lt;BT$4)</formula>
    </cfRule>
  </conditionalFormatting>
  <conditionalFormatting sqref="BZ35 CG35 BS4:BS24 CG4:CG22 CU4:CU26 BZ4:BZ23 BZ25 CG25:CG26 BS27:BS30 BZ28:BZ32 CN4:CN26 CN28:CN31 CG28:CG31 CU28:CU35">
    <cfRule type="expression" dxfId="51" priority="223">
      <formula>AND(TODAY()&gt;=BS$4,TODAY()&lt;CJ$4)</formula>
    </cfRule>
  </conditionalFormatting>
  <conditionalFormatting sqref="CV4:DA35">
    <cfRule type="expression" dxfId="50" priority="120">
      <formula>AND(TODAY()&gt;=CV$4,TODAY()&lt;CW$4)</formula>
    </cfRule>
  </conditionalFormatting>
  <conditionalFormatting sqref="DC4:DH35">
    <cfRule type="expression" dxfId="49" priority="108">
      <formula>AND(TODAY()&gt;=DC$4,TODAY()&lt;DD$4)</formula>
    </cfRule>
  </conditionalFormatting>
  <conditionalFormatting sqref="D6:D28 D31:D39">
    <cfRule type="dataBar" priority="226">
      <dataBar>
        <cfvo type="num" val="0"/>
        <cfvo type="num" val="1"/>
        <color theme="0" tint="-0.249977111117893"/>
      </dataBar>
      <extLst>
        <ext xmlns:x14="http://schemas.microsoft.com/office/spreadsheetml/2009/9/main" uri="{B025F937-C7B1-47D3-B67F-A62EFF666E3E}">
          <x14:id>{F393C84F-8643-4013-B9EB-3BC015EEC182}</x14:id>
        </ext>
      </extLst>
    </cfRule>
  </conditionalFormatting>
  <conditionalFormatting sqref="CH33:CM35 CH6:CM26 BM6:BR35 BT6:BY26 CA6:CF26 CO6:CT35 I6:BK22 I24:BK35 I23:BF23 BH23:BK23 CA28:CF35 BT28:BY35 CH28:CM31 CI27:CM27 CU27">
    <cfRule type="expression" dxfId="48" priority="227">
      <formula>AND(task_start&lt;=I$4,ROUNDDOWN((task_end-task_start+1)*task_progress,0)+task_start-1&gt;=I$4)</formula>
    </cfRule>
    <cfRule type="expression" dxfId="47" priority="228" stopIfTrue="1">
      <formula>AND(task_end&gt;=I$4,task_start&lt;J$4)</formula>
    </cfRule>
  </conditionalFormatting>
  <conditionalFormatting sqref="BL6:BL22 BL24:BL32 BL35">
    <cfRule type="expression" dxfId="46" priority="231">
      <formula>AND(task_start&lt;=BL$4,ROUNDDOWN((task_end-task_start+1)*task_progress,0)+task_start-1&gt;=BL$4)</formula>
    </cfRule>
    <cfRule type="expression" dxfId="45" priority="232" stopIfTrue="1">
      <formula>AND(task_end&gt;=BL$4,task_start&lt;BT$4)</formula>
    </cfRule>
  </conditionalFormatting>
  <conditionalFormatting sqref="BZ35 CG35 BS6:BS24 CG6:CG22 CU6:CU26 BZ6:BZ23 BZ25 CG25:CG26 BS27:BS30 BZ28:BZ32 CN6:CN26 CN28:CN31 CG28:CG31 CU28:CU35">
    <cfRule type="expression" dxfId="44" priority="224">
      <formula>AND(task_start&lt;=BS$4,ROUNDDOWN((task_end-task_start+1)*task_progress,0)+task_start-1&gt;=BS$4)</formula>
    </cfRule>
    <cfRule type="expression" dxfId="43" priority="225" stopIfTrue="1">
      <formula>AND(task_end&gt;=BS$4,task_start&lt;CJ$4)</formula>
    </cfRule>
  </conditionalFormatting>
  <conditionalFormatting sqref="CV6:DA35">
    <cfRule type="expression" dxfId="42" priority="118">
      <formula>AND(task_start&lt;=CV$4,ROUNDDOWN((task_end-task_start+1)*task_progress,0)+task_start-1&gt;=CV$4)</formula>
    </cfRule>
    <cfRule type="expression" dxfId="41" priority="119" stopIfTrue="1">
      <formula>AND(task_end&gt;=CV$4,task_start&lt;CW$4)</formula>
    </cfRule>
  </conditionalFormatting>
  <conditionalFormatting sqref="DC6:DH35">
    <cfRule type="expression" dxfId="40" priority="106">
      <formula>AND(task_start&lt;=DC$4,ROUNDDOWN((task_end-task_start+1)*task_progress,0)+task_start-1&gt;=DC$4)</formula>
    </cfRule>
    <cfRule type="expression" dxfId="39" priority="107" stopIfTrue="1">
      <formula>AND(task_end&gt;=DC$4,task_start&lt;DD$4)</formula>
    </cfRule>
  </conditionalFormatting>
  <conditionalFormatting sqref="CN24 CU24 DB27">
    <cfRule type="expression" dxfId="38" priority="234">
      <formula>AND(TODAY()&gt;=BZ$4,TODAY()&lt;CQ$4)</formula>
    </cfRule>
    <cfRule type="expression" dxfId="37" priority="237">
      <formula>AND(task_start&lt;=BZ$4,ROUNDDOWN((task_end-task_start+1)*task_progress,0)+task_start-1&gt;=BZ$4)</formula>
    </cfRule>
    <cfRule type="expression" dxfId="36" priority="238" stopIfTrue="1">
      <formula>AND(task_end&gt;=BZ$4,task_start&lt;CQ$4)</formula>
    </cfRule>
  </conditionalFormatting>
  <conditionalFormatting sqref="CN33 CN35">
    <cfRule type="expression" dxfId="35" priority="208">
      <formula>AND(TODAY()&gt;=CN$4,TODAY()&lt;DE$4)</formula>
    </cfRule>
    <cfRule type="expression" dxfId="34" priority="209">
      <formula>AND(task_start&lt;=CN$4,ROUNDDOWN((task_end-task_start+1)*task_progress,0)+task_start-1&gt;=CN$4)</formula>
    </cfRule>
    <cfRule type="expression" dxfId="33" priority="210" stopIfTrue="1">
      <formula>AND(task_end&gt;=CN$4,task_start&lt;DE$4)</formula>
    </cfRule>
  </conditionalFormatting>
  <conditionalFormatting sqref="CH37:CM37 BM36:BR39 BT37:BY37 CO36:CT39 J36:BK39 CI36:CM36 CH39:CM39 BT39:BY39 CI38:CM38">
    <cfRule type="expression" dxfId="32" priority="127">
      <formula>AND(task_start&lt;=J$4,ROUNDDOWN((task_end-task_start+1)*task_progress,0)+task_start-1&gt;=J$4)</formula>
    </cfRule>
    <cfRule type="expression" dxfId="31" priority="128" stopIfTrue="1">
      <formula>AND(task_end&gt;=J$4,task_start&lt;K$4)</formula>
    </cfRule>
    <cfRule type="expression" dxfId="30" priority="129">
      <formula>AND(TODAY()&gt;=J$4,TODAY()&lt;K$4)</formula>
    </cfRule>
  </conditionalFormatting>
  <conditionalFormatting sqref="BS37 CN36:CN39 CU36 BS39 CU38">
    <cfRule type="expression" dxfId="29" priority="124">
      <formula>AND(TODAY()&gt;=BS$4,TODAY()&lt;CJ$4)</formula>
    </cfRule>
    <cfRule type="expression" dxfId="28" priority="125">
      <formula>AND(task_start&lt;=BS$4,ROUNDDOWN((task_end-task_start+1)*task_progress,0)+task_start-1&gt;=BS$4)</formula>
    </cfRule>
    <cfRule type="expression" dxfId="27" priority="126" stopIfTrue="1">
      <formula>AND(task_end&gt;=BS$4,task_start&lt;CJ$4)</formula>
    </cfRule>
  </conditionalFormatting>
  <conditionalFormatting sqref="BS36:CH36 BS38:CH38">
    <cfRule type="expression" dxfId="26" priority="85">
      <formula>AND(task_start&lt;=BS$4,ROUNDDOWN((task_end-task_start+1)*task_progress,0)+task_start-1&gt;=BS$4)</formula>
    </cfRule>
    <cfRule type="expression" dxfId="25" priority="86" stopIfTrue="1">
      <formula>AND(task_end&gt;=BS$4,task_start&lt;BT$4)</formula>
    </cfRule>
    <cfRule type="expression" dxfId="24" priority="87">
      <formula>AND(TODAY()&gt;=BS$4,TODAY()&lt;BT$4)</formula>
    </cfRule>
  </conditionalFormatting>
  <conditionalFormatting sqref="CV36:DA39">
    <cfRule type="expression" dxfId="23" priority="112">
      <formula>AND(task_start&lt;=CV$4,ROUNDDOWN((task_end-task_start+1)*task_progress,0)+task_start-1&gt;=CV$4)</formula>
    </cfRule>
    <cfRule type="expression" dxfId="22" priority="113" stopIfTrue="1">
      <formula>AND(task_end&gt;=CV$4,task_start&lt;CW$4)</formula>
    </cfRule>
    <cfRule type="expression" dxfId="21" priority="114">
      <formula>AND(TODAY()&gt;=CV$4,TODAY()&lt;CW$4)</formula>
    </cfRule>
  </conditionalFormatting>
  <conditionalFormatting sqref="DC36:DH39">
    <cfRule type="expression" dxfId="20" priority="100">
      <formula>AND(task_start&lt;=DC$4,ROUNDDOWN((task_end-task_start+1)*task_progress,0)+task_start-1&gt;=DC$4)</formula>
    </cfRule>
    <cfRule type="expression" dxfId="19" priority="101" stopIfTrue="1">
      <formula>AND(task_end&gt;=DC$4,task_start&lt;DD$4)</formula>
    </cfRule>
    <cfRule type="expression" dxfId="18" priority="102">
      <formula>AND(TODAY()&gt;=DC$4,TODAY()&lt;DD$4)</formula>
    </cfRule>
  </conditionalFormatting>
  <conditionalFormatting sqref="BZ37:CG37 BZ39:CG39">
    <cfRule type="expression" dxfId="17" priority="82">
      <formula>AND(task_start&lt;=BZ$4,ROUNDDOWN((task_end-task_start+1)*task_progress,0)+task_start-1&gt;=BZ$4)</formula>
    </cfRule>
    <cfRule type="expression" dxfId="16" priority="83" stopIfTrue="1">
      <formula>AND(task_end&gt;=BZ$4,task_start&lt;CA$4)</formula>
    </cfRule>
    <cfRule type="expression" dxfId="15" priority="84">
      <formula>AND(TODAY()&gt;=BZ$4,TODAY()&lt;CA$4)</formula>
    </cfRule>
  </conditionalFormatting>
  <conditionalFormatting sqref="CU37 CU39">
    <cfRule type="expression" dxfId="14" priority="79">
      <formula>AND(task_start&lt;=CU$4,ROUNDDOWN((task_end-task_start+1)*task_progress,0)+task_start-1&gt;=CU$4)</formula>
    </cfRule>
    <cfRule type="expression" dxfId="13" priority="80" stopIfTrue="1">
      <formula>AND(task_end&gt;=CU$4,task_start&lt;CV$4)</formula>
    </cfRule>
    <cfRule type="expression" dxfId="12" priority="81">
      <formula>AND(TODAY()&gt;=CU$4,TODAY()&lt;CV$4)</formula>
    </cfRule>
  </conditionalFormatting>
  <conditionalFormatting sqref="BT27:CH27">
    <cfRule type="expression" dxfId="11" priority="12">
      <formula>AND(TODAY()&gt;=BT$4,TODAY()&lt;BU$4)</formula>
    </cfRule>
  </conditionalFormatting>
  <conditionalFormatting sqref="BT27:CH27">
    <cfRule type="expression" dxfId="10" priority="10">
      <formula>AND(task_start&lt;=BT$4,ROUNDDOWN((task_end-task_start+1)*task_progress,0)+task_start-1&gt;=BT$4)</formula>
    </cfRule>
    <cfRule type="expression" dxfId="9" priority="11" stopIfTrue="1">
      <formula>AND(task_end&gt;=BT$4,task_start&lt;BU$4)</formula>
    </cfRule>
  </conditionalFormatting>
  <conditionalFormatting sqref="BL33">
    <cfRule type="expression" dxfId="8" priority="9">
      <formula>AND(TODAY()&gt;=BL$4,TODAY()&lt;BM$4)</formula>
    </cfRule>
  </conditionalFormatting>
  <conditionalFormatting sqref="BL33">
    <cfRule type="expression" dxfId="7" priority="7">
      <formula>AND(task_start&lt;=BL$4,ROUNDDOWN((task_end-task_start+1)*task_progress,0)+task_start-1&gt;=BL$4)</formula>
    </cfRule>
    <cfRule type="expression" dxfId="6" priority="8" stopIfTrue="1">
      <formula>AND(task_end&gt;=BL$4,task_start&lt;BM$4)</formula>
    </cfRule>
  </conditionalFormatting>
  <conditionalFormatting sqref="BL36">
    <cfRule type="expression" dxfId="5" priority="4">
      <formula>AND(task_start&lt;=BL$4,ROUNDDOWN((task_end-task_start+1)*task_progress,0)+task_start-1&gt;=BL$4)</formula>
    </cfRule>
    <cfRule type="expression" dxfId="4" priority="5" stopIfTrue="1">
      <formula>AND(task_end&gt;=BL$4,task_start&lt;BM$4)</formula>
    </cfRule>
    <cfRule type="expression" dxfId="3" priority="6">
      <formula>AND(TODAY()&gt;=BL$4,TODAY()&lt;BM$4)</formula>
    </cfRule>
  </conditionalFormatting>
  <conditionalFormatting sqref="BL38">
    <cfRule type="expression" dxfId="2" priority="1">
      <formula>AND(task_start&lt;=BL$4,ROUNDDOWN((task_end-task_start+1)*task_progress,0)+task_start-1&gt;=BL$4)</formula>
    </cfRule>
    <cfRule type="expression" dxfId="1" priority="2" stopIfTrue="1">
      <formula>AND(task_end&gt;=BL$4,task_start&lt;BM$4)</formula>
    </cfRule>
    <cfRule type="expression" dxfId="0" priority="3">
      <formula>AND(TODAY()&gt;=BL$4,TODAY()&lt;BM$4)</formula>
    </cfRule>
  </conditionalFormatting>
  <dataValidations count="1">
    <dataValidation type="whole" operator="greaterThanOrEqual" allowBlank="1" showInputMessage="1" promptTitle="显示周数" prompt="更改此数字将滚动甘特图视图。" sqref="E3">
      <formula1>1</formula1>
    </dataValidation>
  </dataValidations>
  <printOptions horizontalCentered="1"/>
  <pageMargins left="0.35" right="0.35" top="0.35" bottom="0.5" header="0.3" footer="0.3"/>
  <pageSetup paperSize="9" scale="51" fitToHeight="0" orientation="landscape"/>
  <headerFooter differentFirst="1" scaleWithDoc="0">
    <oddFooter>&amp;CPage &amp;P of &amp;N</oddFooter>
  </headerFooter>
  <extLst>
    <ext xmlns:x14="http://schemas.microsoft.com/office/spreadsheetml/2009/9/main" uri="{78C0D931-6437-407d-A8EE-F0AAD7539E65}">
      <x14:conditionalFormattings>
        <x14:conditionalFormatting xmlns:xm="http://schemas.microsoft.com/office/excel/2006/main">
          <x14:cfRule type="dataBar" id="{79B781B7-E987-49CF-B097-CC106AD20CFA}">
            <x14:dataBar minLength="0" maxLength="100" gradient="0">
              <x14:cfvo type="num">
                <xm:f>0</xm:f>
              </x14:cfvo>
              <x14:cfvo type="num">
                <xm:f>1</xm:f>
              </x14:cfvo>
              <x14:negativeFillColor rgb="FFFF0000"/>
              <x14:axisColor rgb="FF000000"/>
            </x14:dataBar>
          </x14:cfRule>
          <xm:sqref>D29</xm:sqref>
        </x14:conditionalFormatting>
        <x14:conditionalFormatting xmlns:xm="http://schemas.microsoft.com/office/excel/2006/main">
          <x14:cfRule type="dataBar" id="{632FCAFA-3F5E-498F-9109-5303ED3CF081}">
            <x14:dataBar minLength="0" maxLength="100" gradient="0">
              <x14:cfvo type="num">
                <xm:f>0</xm:f>
              </x14:cfvo>
              <x14:cfvo type="num">
                <xm:f>1</xm:f>
              </x14:cfvo>
              <x14:negativeFillColor rgb="FFFF0000"/>
              <x14:axisColor rgb="FF000000"/>
            </x14:dataBar>
          </x14:cfRule>
          <xm:sqref>D30</xm:sqref>
        </x14:conditionalFormatting>
        <x14:conditionalFormatting xmlns:xm="http://schemas.microsoft.com/office/excel/2006/main">
          <x14:cfRule type="dataBar" id="{E1027D5A-E094-4123-8600-EBF251CD82D5}">
            <x14:dataBar minLength="0" maxLength="100" gradient="0">
              <x14:cfvo type="num">
                <xm:f>0</xm:f>
              </x14:cfvo>
              <x14:cfvo type="num">
                <xm:f>1</xm:f>
              </x14:cfvo>
              <x14:negativeFillColor rgb="FFFF0000"/>
              <x14:axisColor rgb="FF000000"/>
            </x14:dataBar>
          </x14:cfRule>
          <xm:sqref>D23:D24</xm:sqref>
        </x14:conditionalFormatting>
        <x14:conditionalFormatting xmlns:xm="http://schemas.microsoft.com/office/excel/2006/main">
          <x14:cfRule type="dataBar" id="{F393C84F-8643-4013-B9EB-3BC015EEC182}">
            <x14:dataBar minLength="0" maxLength="100" gradient="0">
              <x14:cfvo type="num">
                <xm:f>0</xm:f>
              </x14:cfvo>
              <x14:cfvo type="num">
                <xm:f>1</xm:f>
              </x14:cfvo>
              <x14:negativeFillColor rgb="FFFF0000"/>
              <x14:axisColor rgb="FF000000"/>
            </x14:dataBar>
          </x14:cfRule>
          <xm:sqref>D6:D28 D31:D39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F125"/>
  <sheetViews>
    <sheetView topLeftCell="B37" zoomScale="78" zoomScaleNormal="78" workbookViewId="0">
      <selection activeCell="D37" sqref="D37"/>
    </sheetView>
  </sheetViews>
  <sheetFormatPr defaultColWidth="7.5546875" defaultRowHeight="14.25" x14ac:dyDescent="0.25"/>
  <cols>
    <col min="1" max="1" width="29.21875" style="3" customWidth="1"/>
    <col min="2" max="2" width="18.88671875" style="3" customWidth="1"/>
    <col min="3" max="3" width="62.44140625" style="3" customWidth="1"/>
    <col min="4" max="4" width="93" style="4" customWidth="1"/>
    <col min="5" max="5" width="16.109375" style="3" hidden="1" customWidth="1"/>
    <col min="6" max="6" width="11.109375" style="3" customWidth="1"/>
    <col min="7" max="7" width="4.6640625" style="4" customWidth="1"/>
    <col min="8" max="16384" width="7.5546875" style="4"/>
  </cols>
  <sheetData>
    <row r="1" spans="1:6" s="1" customFormat="1" ht="22.5" x14ac:dyDescent="0.25">
      <c r="A1" s="5" t="s">
        <v>67</v>
      </c>
      <c r="B1" s="6" t="s">
        <v>68</v>
      </c>
      <c r="C1" s="6" t="s">
        <v>69</v>
      </c>
      <c r="D1" s="6" t="s">
        <v>70</v>
      </c>
      <c r="E1" s="6" t="s">
        <v>71</v>
      </c>
      <c r="F1" s="7" t="s">
        <v>72</v>
      </c>
    </row>
    <row r="2" spans="1:6" x14ac:dyDescent="0.25">
      <c r="A2" s="138" t="s">
        <v>73</v>
      </c>
      <c r="B2" s="129" t="s">
        <v>74</v>
      </c>
      <c r="C2" s="129" t="s">
        <v>75</v>
      </c>
      <c r="D2" s="9" t="s">
        <v>76</v>
      </c>
      <c r="E2" s="8" t="s">
        <v>77</v>
      </c>
      <c r="F2" s="10">
        <v>1</v>
      </c>
    </row>
    <row r="3" spans="1:6" x14ac:dyDescent="0.25">
      <c r="A3" s="138"/>
      <c r="B3" s="129"/>
      <c r="C3" s="129"/>
      <c r="D3" s="9" t="s">
        <v>78</v>
      </c>
      <c r="E3" s="8" t="s">
        <v>77</v>
      </c>
      <c r="F3" s="10">
        <v>12</v>
      </c>
    </row>
    <row r="4" spans="1:6" ht="30.75" x14ac:dyDescent="0.25">
      <c r="A4" s="138"/>
      <c r="B4" s="129"/>
      <c r="C4" s="8" t="s">
        <v>79</v>
      </c>
      <c r="D4" s="9" t="s">
        <v>80</v>
      </c>
      <c r="E4" s="8" t="s">
        <v>77</v>
      </c>
      <c r="F4" s="10">
        <v>9</v>
      </c>
    </row>
    <row r="5" spans="1:6" ht="30.75" x14ac:dyDescent="0.25">
      <c r="A5" s="138"/>
      <c r="B5" s="129"/>
      <c r="C5" s="11" t="s">
        <v>81</v>
      </c>
      <c r="D5" s="12" t="s">
        <v>82</v>
      </c>
      <c r="E5" s="8" t="s">
        <v>83</v>
      </c>
      <c r="F5" s="10">
        <v>3</v>
      </c>
    </row>
    <row r="6" spans="1:6" x14ac:dyDescent="0.25">
      <c r="A6" s="138"/>
      <c r="B6" s="129"/>
      <c r="C6" s="130" t="s">
        <v>84</v>
      </c>
      <c r="D6" s="12" t="s">
        <v>85</v>
      </c>
      <c r="E6" s="8" t="s">
        <v>86</v>
      </c>
      <c r="F6" s="10">
        <v>66</v>
      </c>
    </row>
    <row r="7" spans="1:6" x14ac:dyDescent="0.25">
      <c r="A7" s="138"/>
      <c r="B7" s="129"/>
      <c r="C7" s="130"/>
      <c r="D7" s="12" t="s">
        <v>87</v>
      </c>
      <c r="E7" s="8" t="s">
        <v>77</v>
      </c>
      <c r="F7" s="10">
        <v>3</v>
      </c>
    </row>
    <row r="8" spans="1:6" x14ac:dyDescent="0.25">
      <c r="A8" s="138"/>
      <c r="B8" s="129"/>
      <c r="C8" s="129" t="s">
        <v>88</v>
      </c>
      <c r="D8" s="9" t="s">
        <v>89</v>
      </c>
      <c r="E8" s="8" t="s">
        <v>77</v>
      </c>
      <c r="F8" s="10">
        <v>2</v>
      </c>
    </row>
    <row r="9" spans="1:6" x14ac:dyDescent="0.25">
      <c r="A9" s="138"/>
      <c r="B9" s="129"/>
      <c r="C9" s="129"/>
      <c r="D9" s="9" t="s">
        <v>90</v>
      </c>
      <c r="E9" s="8" t="s">
        <v>77</v>
      </c>
      <c r="F9" s="10">
        <v>72</v>
      </c>
    </row>
    <row r="10" spans="1:6" x14ac:dyDescent="0.25">
      <c r="A10" s="138"/>
      <c r="B10" s="129"/>
      <c r="C10" s="129"/>
      <c r="D10" s="9" t="s">
        <v>91</v>
      </c>
      <c r="E10" s="8" t="s">
        <v>77</v>
      </c>
      <c r="F10" s="10">
        <v>41</v>
      </c>
    </row>
    <row r="11" spans="1:6" ht="16.5" x14ac:dyDescent="0.25">
      <c r="A11" s="138"/>
      <c r="B11" s="129"/>
      <c r="C11" s="8" t="s">
        <v>92</v>
      </c>
      <c r="D11" s="9" t="s">
        <v>93</v>
      </c>
      <c r="E11" s="8"/>
      <c r="F11" s="10">
        <v>0</v>
      </c>
    </row>
    <row r="12" spans="1:6" ht="16.5" x14ac:dyDescent="0.25">
      <c r="A12" s="138"/>
      <c r="B12" s="129"/>
      <c r="C12" s="8" t="s">
        <v>94</v>
      </c>
      <c r="D12" s="9" t="s">
        <v>93</v>
      </c>
      <c r="E12" s="8"/>
      <c r="F12" s="10">
        <v>0</v>
      </c>
    </row>
    <row r="13" spans="1:6" ht="30.75" x14ac:dyDescent="0.25">
      <c r="A13" s="138"/>
      <c r="B13" s="129" t="s">
        <v>95</v>
      </c>
      <c r="C13" s="11" t="s">
        <v>96</v>
      </c>
      <c r="D13" s="12" t="s">
        <v>97</v>
      </c>
      <c r="E13" s="8" t="s">
        <v>77</v>
      </c>
      <c r="F13" s="10">
        <v>2</v>
      </c>
    </row>
    <row r="14" spans="1:6" ht="16.5" x14ac:dyDescent="0.25">
      <c r="A14" s="138"/>
      <c r="B14" s="129"/>
      <c r="C14" s="11" t="s">
        <v>98</v>
      </c>
      <c r="D14" s="12" t="s">
        <v>99</v>
      </c>
      <c r="E14" s="8" t="s">
        <v>77</v>
      </c>
      <c r="F14" s="10">
        <v>3</v>
      </c>
    </row>
    <row r="15" spans="1:6" x14ac:dyDescent="0.25">
      <c r="A15" s="138"/>
      <c r="B15" s="129"/>
      <c r="C15" s="11" t="s">
        <v>100</v>
      </c>
      <c r="D15" s="12" t="s">
        <v>101</v>
      </c>
      <c r="E15" s="8" t="s">
        <v>77</v>
      </c>
      <c r="F15" s="10">
        <v>4</v>
      </c>
    </row>
    <row r="16" spans="1:6" x14ac:dyDescent="0.25">
      <c r="A16" s="138"/>
      <c r="B16" s="129"/>
      <c r="C16" s="11" t="s">
        <v>102</v>
      </c>
      <c r="D16" s="12" t="s">
        <v>103</v>
      </c>
      <c r="E16" s="8" t="s">
        <v>77</v>
      </c>
      <c r="F16" s="10">
        <v>4</v>
      </c>
    </row>
    <row r="17" spans="1:6" x14ac:dyDescent="0.25">
      <c r="A17" s="138"/>
      <c r="B17" s="129"/>
      <c r="C17" s="11" t="s">
        <v>104</v>
      </c>
      <c r="D17" s="12" t="s">
        <v>105</v>
      </c>
      <c r="E17" s="8" t="s">
        <v>77</v>
      </c>
      <c r="F17" s="10">
        <v>20</v>
      </c>
    </row>
    <row r="18" spans="1:6" x14ac:dyDescent="0.25">
      <c r="A18" s="138"/>
      <c r="B18" s="129"/>
      <c r="C18" s="11" t="s">
        <v>106</v>
      </c>
      <c r="D18" s="12" t="s">
        <v>107</v>
      </c>
      <c r="E18" s="8" t="s">
        <v>77</v>
      </c>
      <c r="F18" s="10">
        <v>8</v>
      </c>
    </row>
    <row r="19" spans="1:6" x14ac:dyDescent="0.25">
      <c r="A19" s="138"/>
      <c r="B19" s="129"/>
      <c r="C19" s="11" t="s">
        <v>108</v>
      </c>
      <c r="D19" s="12" t="s">
        <v>109</v>
      </c>
      <c r="E19" s="8" t="s">
        <v>77</v>
      </c>
      <c r="F19" s="10">
        <v>30</v>
      </c>
    </row>
    <row r="20" spans="1:6" ht="16.5" x14ac:dyDescent="0.25">
      <c r="A20" s="138"/>
      <c r="B20" s="129"/>
      <c r="C20" s="11" t="s">
        <v>110</v>
      </c>
      <c r="D20" s="12" t="s">
        <v>111</v>
      </c>
      <c r="E20" s="8" t="s">
        <v>77</v>
      </c>
      <c r="F20" s="10">
        <v>5</v>
      </c>
    </row>
    <row r="21" spans="1:6" x14ac:dyDescent="0.25">
      <c r="A21" s="138"/>
      <c r="B21" s="129"/>
      <c r="C21" s="11" t="s">
        <v>112</v>
      </c>
      <c r="D21" s="12" t="s">
        <v>113</v>
      </c>
      <c r="E21" s="8" t="s">
        <v>77</v>
      </c>
      <c r="F21" s="10">
        <v>8</v>
      </c>
    </row>
    <row r="22" spans="1:6" x14ac:dyDescent="0.25">
      <c r="A22" s="138"/>
      <c r="B22" s="129"/>
      <c r="C22" s="11" t="s">
        <v>114</v>
      </c>
      <c r="D22" s="12" t="s">
        <v>115</v>
      </c>
      <c r="E22" s="8" t="s">
        <v>77</v>
      </c>
      <c r="F22" s="10">
        <v>2</v>
      </c>
    </row>
    <row r="23" spans="1:6" x14ac:dyDescent="0.25">
      <c r="A23" s="138"/>
      <c r="B23" s="129"/>
      <c r="C23" s="11" t="s">
        <v>116</v>
      </c>
      <c r="D23" s="12" t="s">
        <v>117</v>
      </c>
      <c r="E23" s="8" t="s">
        <v>77</v>
      </c>
      <c r="F23" s="10">
        <v>2</v>
      </c>
    </row>
    <row r="24" spans="1:6" x14ac:dyDescent="0.25">
      <c r="A24" s="138"/>
      <c r="B24" s="129"/>
      <c r="C24" s="11" t="s">
        <v>118</v>
      </c>
      <c r="D24" s="12" t="s">
        <v>119</v>
      </c>
      <c r="E24" s="8" t="s">
        <v>77</v>
      </c>
      <c r="F24" s="10">
        <v>20</v>
      </c>
    </row>
    <row r="25" spans="1:6" x14ac:dyDescent="0.25">
      <c r="A25" s="138"/>
      <c r="B25" s="129"/>
      <c r="C25" s="11" t="s">
        <v>120</v>
      </c>
      <c r="D25" s="12" t="s">
        <v>121</v>
      </c>
      <c r="E25" s="8" t="s">
        <v>77</v>
      </c>
      <c r="F25" s="10">
        <v>8</v>
      </c>
    </row>
    <row r="26" spans="1:6" x14ac:dyDescent="0.25">
      <c r="A26" s="138"/>
      <c r="B26" s="129"/>
      <c r="C26" s="11" t="s">
        <v>122</v>
      </c>
      <c r="D26" s="12" t="s">
        <v>123</v>
      </c>
      <c r="E26" s="8" t="s">
        <v>77</v>
      </c>
      <c r="F26" s="10">
        <v>8</v>
      </c>
    </row>
    <row r="27" spans="1:6" x14ac:dyDescent="0.25">
      <c r="A27" s="138"/>
      <c r="B27" s="129"/>
      <c r="C27" s="11" t="s">
        <v>124</v>
      </c>
      <c r="D27" s="12" t="s">
        <v>125</v>
      </c>
      <c r="E27" s="8" t="s">
        <v>77</v>
      </c>
      <c r="F27" s="10">
        <v>15</v>
      </c>
    </row>
    <row r="28" spans="1:6" x14ac:dyDescent="0.25">
      <c r="A28" s="138"/>
      <c r="B28" s="129"/>
      <c r="C28" s="11" t="s">
        <v>126</v>
      </c>
      <c r="D28" s="12" t="s">
        <v>127</v>
      </c>
      <c r="E28" s="8" t="s">
        <v>77</v>
      </c>
      <c r="F28" s="10">
        <v>32</v>
      </c>
    </row>
    <row r="29" spans="1:6" x14ac:dyDescent="0.25">
      <c r="A29" s="139" t="s">
        <v>128</v>
      </c>
      <c r="B29" s="142" t="s">
        <v>129</v>
      </c>
      <c r="C29" s="130" t="s">
        <v>130</v>
      </c>
      <c r="D29" s="14" t="s">
        <v>131</v>
      </c>
      <c r="E29" s="13" t="s">
        <v>77</v>
      </c>
      <c r="F29" s="15">
        <v>12</v>
      </c>
    </row>
    <row r="30" spans="1:6" x14ac:dyDescent="0.25">
      <c r="A30" s="139"/>
      <c r="B30" s="142"/>
      <c r="C30" s="130"/>
      <c r="D30" s="12" t="s">
        <v>132</v>
      </c>
      <c r="E30" s="13" t="s">
        <v>77</v>
      </c>
      <c r="F30" s="15">
        <v>31</v>
      </c>
    </row>
    <row r="31" spans="1:6" ht="16.5" x14ac:dyDescent="0.25">
      <c r="A31" s="139"/>
      <c r="B31" s="142"/>
      <c r="C31" s="13" t="s">
        <v>133</v>
      </c>
      <c r="D31" s="14" t="s">
        <v>134</v>
      </c>
      <c r="E31" s="13" t="s">
        <v>77</v>
      </c>
      <c r="F31" s="15">
        <v>8</v>
      </c>
    </row>
    <row r="32" spans="1:6" ht="16.5" x14ac:dyDescent="0.25">
      <c r="A32" s="139"/>
      <c r="B32" s="142"/>
      <c r="C32" s="13" t="s">
        <v>135</v>
      </c>
      <c r="D32" s="14" t="s">
        <v>136</v>
      </c>
      <c r="E32" s="13" t="s">
        <v>77</v>
      </c>
      <c r="F32" s="15">
        <v>22</v>
      </c>
    </row>
    <row r="33" spans="1:6" ht="16.5" x14ac:dyDescent="0.25">
      <c r="A33" s="140" t="s">
        <v>137</v>
      </c>
      <c r="B33" s="130" t="s">
        <v>138</v>
      </c>
      <c r="C33" s="129" t="s">
        <v>139</v>
      </c>
      <c r="D33" s="9" t="s">
        <v>140</v>
      </c>
      <c r="E33" s="8" t="s">
        <v>77</v>
      </c>
      <c r="F33" s="10">
        <v>12</v>
      </c>
    </row>
    <row r="34" spans="1:6" ht="30.75" x14ac:dyDescent="0.25">
      <c r="A34" s="140"/>
      <c r="B34" s="130"/>
      <c r="C34" s="129"/>
      <c r="D34" s="9" t="s">
        <v>141</v>
      </c>
      <c r="E34" s="8" t="s">
        <v>77</v>
      </c>
      <c r="F34" s="10">
        <v>12</v>
      </c>
    </row>
    <row r="35" spans="1:6" ht="30.75" x14ac:dyDescent="0.25">
      <c r="A35" s="140"/>
      <c r="B35" s="130"/>
      <c r="C35" s="129"/>
      <c r="D35" s="9" t="s">
        <v>142</v>
      </c>
      <c r="E35" s="8" t="s">
        <v>77</v>
      </c>
      <c r="F35" s="10">
        <v>8</v>
      </c>
    </row>
    <row r="36" spans="1:6" ht="30.75" x14ac:dyDescent="0.25">
      <c r="A36" s="140"/>
      <c r="B36" s="130"/>
      <c r="C36" s="129"/>
      <c r="D36" s="9" t="s">
        <v>143</v>
      </c>
      <c r="E36" s="8" t="s">
        <v>77</v>
      </c>
      <c r="F36" s="10">
        <v>14</v>
      </c>
    </row>
    <row r="37" spans="1:6" ht="16.5" x14ac:dyDescent="0.25">
      <c r="A37" s="140"/>
      <c r="B37" s="130"/>
      <c r="C37" s="129"/>
      <c r="D37" s="9" t="s">
        <v>144</v>
      </c>
      <c r="E37" s="8" t="s">
        <v>77</v>
      </c>
      <c r="F37" s="10">
        <v>9</v>
      </c>
    </row>
    <row r="38" spans="1:6" ht="16.5" x14ac:dyDescent="0.25">
      <c r="A38" s="140"/>
      <c r="B38" s="130"/>
      <c r="C38" s="129"/>
      <c r="D38" s="9" t="s">
        <v>145</v>
      </c>
      <c r="E38" s="8" t="s">
        <v>77</v>
      </c>
      <c r="F38" s="10">
        <v>12</v>
      </c>
    </row>
    <row r="39" spans="1:6" ht="30.75" x14ac:dyDescent="0.25">
      <c r="A39" s="140"/>
      <c r="B39" s="130"/>
      <c r="C39" s="129"/>
      <c r="D39" s="9" t="s">
        <v>146</v>
      </c>
      <c r="E39" s="8" t="s">
        <v>77</v>
      </c>
      <c r="F39" s="10">
        <v>11</v>
      </c>
    </row>
    <row r="40" spans="1:6" ht="30.75" x14ac:dyDescent="0.25">
      <c r="A40" s="140"/>
      <c r="B40" s="130"/>
      <c r="C40" s="129"/>
      <c r="D40" s="9" t="s">
        <v>147</v>
      </c>
      <c r="E40" s="8" t="s">
        <v>77</v>
      </c>
      <c r="F40" s="10">
        <v>9</v>
      </c>
    </row>
    <row r="41" spans="1:6" ht="30.75" x14ac:dyDescent="0.25">
      <c r="A41" s="140"/>
      <c r="B41" s="130"/>
      <c r="C41" s="129"/>
      <c r="D41" s="9" t="s">
        <v>148</v>
      </c>
      <c r="E41" s="8" t="s">
        <v>77</v>
      </c>
      <c r="F41" s="10">
        <v>9</v>
      </c>
    </row>
    <row r="42" spans="1:6" ht="30.75" x14ac:dyDescent="0.25">
      <c r="A42" s="140"/>
      <c r="B42" s="130"/>
      <c r="C42" s="129"/>
      <c r="D42" s="9" t="s">
        <v>149</v>
      </c>
      <c r="E42" s="8" t="s">
        <v>77</v>
      </c>
      <c r="F42" s="10">
        <v>7</v>
      </c>
    </row>
    <row r="43" spans="1:6" ht="30.75" x14ac:dyDescent="0.25">
      <c r="A43" s="140"/>
      <c r="B43" s="130"/>
      <c r="C43" s="129"/>
      <c r="D43" s="9" t="s">
        <v>150</v>
      </c>
      <c r="E43" s="8" t="s">
        <v>77</v>
      </c>
      <c r="F43" s="10">
        <v>12</v>
      </c>
    </row>
    <row r="44" spans="1:6" ht="33" x14ac:dyDescent="0.25">
      <c r="A44" s="140"/>
      <c r="B44" s="130"/>
      <c r="C44" s="129" t="s">
        <v>151</v>
      </c>
      <c r="D44" s="9" t="s">
        <v>152</v>
      </c>
      <c r="E44" s="8" t="s">
        <v>77</v>
      </c>
      <c r="F44" s="10">
        <v>10</v>
      </c>
    </row>
    <row r="45" spans="1:6" ht="33" x14ac:dyDescent="0.25">
      <c r="A45" s="140"/>
      <c r="B45" s="130"/>
      <c r="C45" s="129"/>
      <c r="D45" s="9" t="s">
        <v>153</v>
      </c>
      <c r="E45" s="8" t="s">
        <v>77</v>
      </c>
      <c r="F45" s="10">
        <v>7</v>
      </c>
    </row>
    <row r="46" spans="1:6" ht="30.75" x14ac:dyDescent="0.25">
      <c r="A46" s="140"/>
      <c r="B46" s="130"/>
      <c r="C46" s="129"/>
      <c r="D46" s="9" t="s">
        <v>154</v>
      </c>
      <c r="E46" s="8" t="s">
        <v>77</v>
      </c>
      <c r="F46" s="10">
        <v>8</v>
      </c>
    </row>
    <row r="47" spans="1:6" ht="33" x14ac:dyDescent="0.25">
      <c r="A47" s="140"/>
      <c r="B47" s="130"/>
      <c r="C47" s="129"/>
      <c r="D47" s="9" t="s">
        <v>155</v>
      </c>
      <c r="E47" s="8" t="s">
        <v>77</v>
      </c>
      <c r="F47" s="10">
        <v>8</v>
      </c>
    </row>
    <row r="48" spans="1:6" ht="16.5" x14ac:dyDescent="0.25">
      <c r="A48" s="140"/>
      <c r="B48" s="130"/>
      <c r="C48" s="129"/>
      <c r="D48" s="9" t="s">
        <v>156</v>
      </c>
      <c r="E48" s="8" t="s">
        <v>77</v>
      </c>
      <c r="F48" s="10">
        <v>6</v>
      </c>
    </row>
    <row r="49" spans="1:6" ht="30.75" x14ac:dyDescent="0.25">
      <c r="A49" s="140"/>
      <c r="B49" s="130"/>
      <c r="C49" s="129" t="s">
        <v>157</v>
      </c>
      <c r="D49" s="9" t="s">
        <v>158</v>
      </c>
      <c r="E49" s="8" t="s">
        <v>77</v>
      </c>
      <c r="F49" s="10">
        <v>10</v>
      </c>
    </row>
    <row r="50" spans="1:6" ht="30.75" x14ac:dyDescent="0.25">
      <c r="A50" s="140"/>
      <c r="B50" s="130"/>
      <c r="C50" s="129"/>
      <c r="D50" s="9" t="s">
        <v>159</v>
      </c>
      <c r="E50" s="8" t="s">
        <v>77</v>
      </c>
      <c r="F50" s="10">
        <v>10</v>
      </c>
    </row>
    <row r="51" spans="1:6" ht="16.5" x14ac:dyDescent="0.25">
      <c r="A51" s="140"/>
      <c r="B51" s="130"/>
      <c r="C51" s="129"/>
      <c r="D51" s="9" t="s">
        <v>160</v>
      </c>
      <c r="E51" s="8" t="s">
        <v>77</v>
      </c>
      <c r="F51" s="10">
        <v>8</v>
      </c>
    </row>
    <row r="52" spans="1:6" ht="16.5" x14ac:dyDescent="0.25">
      <c r="A52" s="140"/>
      <c r="B52" s="130"/>
      <c r="C52" s="129"/>
      <c r="D52" s="9" t="s">
        <v>161</v>
      </c>
      <c r="E52" s="8" t="s">
        <v>77</v>
      </c>
      <c r="F52" s="10">
        <v>8</v>
      </c>
    </row>
    <row r="53" spans="1:6" ht="16.5" x14ac:dyDescent="0.25">
      <c r="A53" s="140"/>
      <c r="B53" s="130"/>
      <c r="C53" s="129"/>
      <c r="D53" s="9" t="s">
        <v>162</v>
      </c>
      <c r="E53" s="8" t="s">
        <v>77</v>
      </c>
      <c r="F53" s="10">
        <v>8</v>
      </c>
    </row>
    <row r="54" spans="1:6" ht="16.5" x14ac:dyDescent="0.25">
      <c r="A54" s="140"/>
      <c r="B54" s="130"/>
      <c r="C54" s="129"/>
      <c r="D54" s="9" t="s">
        <v>163</v>
      </c>
      <c r="E54" s="8" t="s">
        <v>164</v>
      </c>
      <c r="F54" s="10">
        <v>0</v>
      </c>
    </row>
    <row r="55" spans="1:6" ht="30.75" x14ac:dyDescent="0.25">
      <c r="A55" s="140"/>
      <c r="B55" s="130"/>
      <c r="C55" s="129"/>
      <c r="D55" s="9" t="s">
        <v>165</v>
      </c>
      <c r="E55" s="8" t="s">
        <v>77</v>
      </c>
      <c r="F55" s="10">
        <v>10</v>
      </c>
    </row>
    <row r="56" spans="1:6" ht="16.5" x14ac:dyDescent="0.25">
      <c r="A56" s="140"/>
      <c r="B56" s="130"/>
      <c r="C56" s="129"/>
      <c r="D56" s="9" t="s">
        <v>166</v>
      </c>
      <c r="E56" s="8" t="s">
        <v>77</v>
      </c>
      <c r="F56" s="10">
        <v>15</v>
      </c>
    </row>
    <row r="57" spans="1:6" ht="15.75" customHeight="1" x14ac:dyDescent="0.25">
      <c r="A57" s="140"/>
      <c r="B57" s="130"/>
      <c r="C57" s="129"/>
      <c r="D57" s="9" t="s">
        <v>167</v>
      </c>
      <c r="E57" s="8" t="s">
        <v>77</v>
      </c>
      <c r="F57" s="10">
        <v>12</v>
      </c>
    </row>
    <row r="58" spans="1:6" ht="16.5" x14ac:dyDescent="0.25">
      <c r="A58" s="140"/>
      <c r="B58" s="130"/>
      <c r="C58" s="132" t="s">
        <v>168</v>
      </c>
      <c r="D58" s="17" t="s">
        <v>169</v>
      </c>
      <c r="E58" s="8" t="s">
        <v>77</v>
      </c>
      <c r="F58" s="10">
        <v>17</v>
      </c>
    </row>
    <row r="59" spans="1:6" ht="16.5" x14ac:dyDescent="0.25">
      <c r="A59" s="140"/>
      <c r="B59" s="130"/>
      <c r="C59" s="133"/>
      <c r="D59" s="17" t="s">
        <v>170</v>
      </c>
      <c r="E59" s="8" t="s">
        <v>77</v>
      </c>
      <c r="F59" s="10">
        <v>6</v>
      </c>
    </row>
    <row r="60" spans="1:6" ht="16.5" x14ac:dyDescent="0.25">
      <c r="A60" s="140"/>
      <c r="B60" s="130"/>
      <c r="C60" s="133"/>
      <c r="D60" s="17" t="s">
        <v>171</v>
      </c>
      <c r="E60" s="8" t="s">
        <v>77</v>
      </c>
      <c r="F60" s="10">
        <v>5</v>
      </c>
    </row>
    <row r="61" spans="1:6" ht="16.5" x14ac:dyDescent="0.25">
      <c r="A61" s="140"/>
      <c r="B61" s="130"/>
      <c r="C61" s="133"/>
      <c r="D61" s="17" t="s">
        <v>172</v>
      </c>
      <c r="E61" s="8" t="s">
        <v>77</v>
      </c>
      <c r="F61" s="10">
        <v>9</v>
      </c>
    </row>
    <row r="62" spans="1:6" ht="30.75" x14ac:dyDescent="0.25">
      <c r="A62" s="140"/>
      <c r="B62" s="130"/>
      <c r="C62" s="134"/>
      <c r="D62" s="17" t="s">
        <v>173</v>
      </c>
      <c r="E62" s="18" t="s">
        <v>77</v>
      </c>
      <c r="F62" s="10">
        <v>17</v>
      </c>
    </row>
    <row r="63" spans="1:6" ht="30.75" x14ac:dyDescent="0.25">
      <c r="A63" s="140"/>
      <c r="B63" s="130"/>
      <c r="C63" s="133"/>
      <c r="D63" s="17" t="s">
        <v>174</v>
      </c>
      <c r="E63" s="8" t="s">
        <v>77</v>
      </c>
      <c r="F63" s="10">
        <v>8</v>
      </c>
    </row>
    <row r="64" spans="1:6" ht="16.5" x14ac:dyDescent="0.25">
      <c r="A64" s="140"/>
      <c r="B64" s="130"/>
      <c r="C64" s="133"/>
      <c r="D64" s="17" t="s">
        <v>175</v>
      </c>
      <c r="E64" s="8" t="s">
        <v>77</v>
      </c>
      <c r="F64" s="10">
        <v>8</v>
      </c>
    </row>
    <row r="65" spans="1:6" ht="30.75" x14ac:dyDescent="0.25">
      <c r="A65" s="140"/>
      <c r="B65" s="130"/>
      <c r="C65" s="133"/>
      <c r="D65" s="17" t="s">
        <v>176</v>
      </c>
      <c r="E65" s="8" t="s">
        <v>77</v>
      </c>
      <c r="F65" s="10">
        <v>10</v>
      </c>
    </row>
    <row r="66" spans="1:6" ht="30.75" x14ac:dyDescent="0.25">
      <c r="A66" s="140"/>
      <c r="B66" s="130"/>
      <c r="C66" s="133"/>
      <c r="D66" s="17" t="s">
        <v>177</v>
      </c>
      <c r="E66" s="8" t="s">
        <v>77</v>
      </c>
      <c r="F66" s="10">
        <v>10</v>
      </c>
    </row>
    <row r="67" spans="1:6" ht="16.5" x14ac:dyDescent="0.25">
      <c r="A67" s="140"/>
      <c r="B67" s="130"/>
      <c r="C67" s="133"/>
      <c r="D67" s="17" t="s">
        <v>178</v>
      </c>
      <c r="E67" s="8" t="s">
        <v>77</v>
      </c>
      <c r="F67" s="10">
        <v>7</v>
      </c>
    </row>
    <row r="68" spans="1:6" ht="30.75" x14ac:dyDescent="0.25">
      <c r="A68" s="140"/>
      <c r="B68" s="130"/>
      <c r="C68" s="133"/>
      <c r="D68" s="17" t="s">
        <v>179</v>
      </c>
      <c r="E68" s="8" t="s">
        <v>77</v>
      </c>
      <c r="F68" s="10">
        <v>7</v>
      </c>
    </row>
    <row r="69" spans="1:6" ht="30.75" x14ac:dyDescent="0.25">
      <c r="A69" s="140"/>
      <c r="B69" s="130"/>
      <c r="C69" s="133"/>
      <c r="D69" s="17" t="s">
        <v>180</v>
      </c>
      <c r="E69" s="8" t="s">
        <v>77</v>
      </c>
      <c r="F69" s="10">
        <v>7</v>
      </c>
    </row>
    <row r="70" spans="1:6" ht="16.5" x14ac:dyDescent="0.25">
      <c r="A70" s="140"/>
      <c r="B70" s="130"/>
      <c r="C70" s="133"/>
      <c r="D70" s="17" t="s">
        <v>181</v>
      </c>
      <c r="E70" s="8" t="s">
        <v>77</v>
      </c>
      <c r="F70" s="10">
        <v>49</v>
      </c>
    </row>
    <row r="71" spans="1:6" ht="33" x14ac:dyDescent="0.25">
      <c r="A71" s="140"/>
      <c r="B71" s="130"/>
      <c r="C71" s="133"/>
      <c r="D71" s="17" t="s">
        <v>182</v>
      </c>
      <c r="E71" s="8" t="s">
        <v>77</v>
      </c>
      <c r="F71" s="10">
        <v>15</v>
      </c>
    </row>
    <row r="72" spans="1:6" ht="16.5" x14ac:dyDescent="0.25">
      <c r="A72" s="140"/>
      <c r="B72" s="130"/>
      <c r="C72" s="133"/>
      <c r="D72" s="17" t="s">
        <v>183</v>
      </c>
      <c r="E72" s="8" t="s">
        <v>77</v>
      </c>
      <c r="F72" s="10">
        <v>7</v>
      </c>
    </row>
    <row r="73" spans="1:6" ht="30.75" x14ac:dyDescent="0.25">
      <c r="A73" s="140"/>
      <c r="B73" s="130"/>
      <c r="C73" s="133"/>
      <c r="D73" s="17" t="s">
        <v>184</v>
      </c>
      <c r="E73" s="8" t="s">
        <v>77</v>
      </c>
      <c r="F73" s="10">
        <v>11</v>
      </c>
    </row>
    <row r="74" spans="1:6" ht="30.75" x14ac:dyDescent="0.25">
      <c r="A74" s="140"/>
      <c r="B74" s="130"/>
      <c r="C74" s="133"/>
      <c r="D74" s="17" t="s">
        <v>185</v>
      </c>
      <c r="E74" s="8" t="s">
        <v>77</v>
      </c>
      <c r="F74" s="10">
        <v>9</v>
      </c>
    </row>
    <row r="75" spans="1:6" ht="16.5" x14ac:dyDescent="0.25">
      <c r="A75" s="140"/>
      <c r="B75" s="130"/>
      <c r="C75" s="133"/>
      <c r="D75" s="17" t="s">
        <v>186</v>
      </c>
      <c r="E75" s="8" t="s">
        <v>77</v>
      </c>
      <c r="F75" s="10">
        <v>8</v>
      </c>
    </row>
    <row r="76" spans="1:6" ht="30.75" x14ac:dyDescent="0.25">
      <c r="A76" s="140"/>
      <c r="B76" s="130"/>
      <c r="C76" s="133"/>
      <c r="D76" s="17" t="s">
        <v>187</v>
      </c>
      <c r="E76" s="8" t="s">
        <v>77</v>
      </c>
      <c r="F76" s="10">
        <v>25</v>
      </c>
    </row>
    <row r="77" spans="1:6" ht="16.5" x14ac:dyDescent="0.25">
      <c r="A77" s="140"/>
      <c r="B77" s="130"/>
      <c r="C77" s="133"/>
      <c r="D77" s="17" t="s">
        <v>188</v>
      </c>
      <c r="E77" s="8" t="s">
        <v>77</v>
      </c>
      <c r="F77" s="10">
        <v>12</v>
      </c>
    </row>
    <row r="78" spans="1:6" ht="30.75" x14ac:dyDescent="0.25">
      <c r="A78" s="140"/>
      <c r="B78" s="130"/>
      <c r="C78" s="133"/>
      <c r="D78" s="17" t="s">
        <v>189</v>
      </c>
      <c r="E78" s="8" t="s">
        <v>77</v>
      </c>
      <c r="F78" s="10">
        <v>19</v>
      </c>
    </row>
    <row r="79" spans="1:6" ht="16.5" x14ac:dyDescent="0.25">
      <c r="A79" s="140"/>
      <c r="B79" s="130"/>
      <c r="C79" s="133"/>
      <c r="D79" s="17" t="s">
        <v>190</v>
      </c>
      <c r="E79" s="8" t="s">
        <v>77</v>
      </c>
      <c r="F79" s="10">
        <v>8</v>
      </c>
    </row>
    <row r="80" spans="1:6" ht="30.75" x14ac:dyDescent="0.25">
      <c r="A80" s="140"/>
      <c r="B80" s="130"/>
      <c r="C80" s="133"/>
      <c r="D80" s="17" t="s">
        <v>191</v>
      </c>
      <c r="E80" s="8" t="s">
        <v>77</v>
      </c>
      <c r="F80" s="10">
        <v>6</v>
      </c>
    </row>
    <row r="81" spans="1:6" ht="16.5" x14ac:dyDescent="0.25">
      <c r="A81" s="140"/>
      <c r="B81" s="130"/>
      <c r="C81" s="135"/>
      <c r="D81" s="17" t="s">
        <v>192</v>
      </c>
      <c r="E81" s="8" t="s">
        <v>77</v>
      </c>
      <c r="F81" s="10">
        <v>11</v>
      </c>
    </row>
    <row r="82" spans="1:6" ht="30.75" x14ac:dyDescent="0.25">
      <c r="A82" s="140"/>
      <c r="B82" s="130"/>
      <c r="C82" s="129" t="s">
        <v>193</v>
      </c>
      <c r="D82" s="9" t="s">
        <v>194</v>
      </c>
      <c r="E82" s="8" t="s">
        <v>77</v>
      </c>
      <c r="F82" s="10">
        <v>9</v>
      </c>
    </row>
    <row r="83" spans="1:6" ht="30.75" x14ac:dyDescent="0.25">
      <c r="A83" s="140"/>
      <c r="B83" s="130"/>
      <c r="C83" s="129"/>
      <c r="D83" s="9" t="s">
        <v>195</v>
      </c>
      <c r="E83" s="8" t="s">
        <v>77</v>
      </c>
      <c r="F83" s="10">
        <v>9</v>
      </c>
    </row>
    <row r="84" spans="1:6" ht="30.75" x14ac:dyDescent="0.25">
      <c r="A84" s="140"/>
      <c r="B84" s="130"/>
      <c r="C84" s="129"/>
      <c r="D84" s="9" t="s">
        <v>196</v>
      </c>
      <c r="E84" s="8" t="s">
        <v>77</v>
      </c>
      <c r="F84" s="10">
        <v>10</v>
      </c>
    </row>
    <row r="85" spans="1:6" ht="30.75" x14ac:dyDescent="0.25">
      <c r="A85" s="140"/>
      <c r="B85" s="130"/>
      <c r="C85" s="129"/>
      <c r="D85" s="9" t="s">
        <v>197</v>
      </c>
      <c r="E85" s="8" t="s">
        <v>77</v>
      </c>
      <c r="F85" s="10">
        <v>7</v>
      </c>
    </row>
    <row r="86" spans="1:6" ht="16.5" x14ac:dyDescent="0.25">
      <c r="A86" s="140"/>
      <c r="B86" s="130"/>
      <c r="C86" s="129"/>
      <c r="D86" s="9" t="s">
        <v>198</v>
      </c>
      <c r="E86" s="8" t="s">
        <v>77</v>
      </c>
      <c r="F86" s="10">
        <v>27</v>
      </c>
    </row>
    <row r="87" spans="1:6" ht="16.5" x14ac:dyDescent="0.25">
      <c r="A87" s="140"/>
      <c r="B87" s="130"/>
      <c r="C87" s="129"/>
      <c r="D87" s="9" t="s">
        <v>199</v>
      </c>
      <c r="E87" s="8" t="s">
        <v>77</v>
      </c>
      <c r="F87" s="10">
        <v>12</v>
      </c>
    </row>
    <row r="88" spans="1:6" ht="16.5" x14ac:dyDescent="0.25">
      <c r="A88" s="140"/>
      <c r="B88" s="130"/>
      <c r="C88" s="129"/>
      <c r="D88" s="9" t="s">
        <v>200</v>
      </c>
      <c r="E88" s="8" t="s">
        <v>77</v>
      </c>
      <c r="F88" s="10">
        <v>7</v>
      </c>
    </row>
    <row r="89" spans="1:6" ht="16.5" x14ac:dyDescent="0.25">
      <c r="A89" s="140"/>
      <c r="B89" s="130"/>
      <c r="C89" s="129"/>
      <c r="D89" s="9" t="s">
        <v>201</v>
      </c>
      <c r="E89" s="8" t="s">
        <v>77</v>
      </c>
      <c r="F89" s="10">
        <v>9</v>
      </c>
    </row>
    <row r="90" spans="1:6" ht="16.5" x14ac:dyDescent="0.25">
      <c r="A90" s="140"/>
      <c r="B90" s="130"/>
      <c r="C90" s="129"/>
      <c r="D90" s="9" t="s">
        <v>202</v>
      </c>
      <c r="E90" s="8" t="s">
        <v>77</v>
      </c>
      <c r="F90" s="10">
        <v>3</v>
      </c>
    </row>
    <row r="91" spans="1:6" ht="16.5" x14ac:dyDescent="0.25">
      <c r="A91" s="140"/>
      <c r="B91" s="130"/>
      <c r="C91" s="129"/>
      <c r="D91" s="9" t="s">
        <v>203</v>
      </c>
      <c r="E91" s="8" t="s">
        <v>77</v>
      </c>
      <c r="F91" s="10">
        <v>13</v>
      </c>
    </row>
    <row r="92" spans="1:6" ht="30.75" x14ac:dyDescent="0.25">
      <c r="A92" s="140"/>
      <c r="B92" s="130" t="s">
        <v>204</v>
      </c>
      <c r="C92" s="8" t="s">
        <v>96</v>
      </c>
      <c r="D92" s="9" t="s">
        <v>205</v>
      </c>
      <c r="E92" s="8" t="s">
        <v>77</v>
      </c>
      <c r="F92" s="10">
        <v>8</v>
      </c>
    </row>
    <row r="93" spans="1:6" ht="30.75" x14ac:dyDescent="0.25">
      <c r="A93" s="140"/>
      <c r="B93" s="130"/>
      <c r="C93" s="8" t="s">
        <v>98</v>
      </c>
      <c r="D93" s="9" t="s">
        <v>206</v>
      </c>
      <c r="E93" s="8" t="s">
        <v>77</v>
      </c>
      <c r="F93" s="10">
        <v>7</v>
      </c>
    </row>
    <row r="94" spans="1:6" ht="30.75" x14ac:dyDescent="0.25">
      <c r="A94" s="140"/>
      <c r="B94" s="130"/>
      <c r="C94" s="8" t="s">
        <v>100</v>
      </c>
      <c r="D94" s="9" t="s">
        <v>207</v>
      </c>
      <c r="E94" s="8" t="s">
        <v>77</v>
      </c>
      <c r="F94" s="10">
        <v>13</v>
      </c>
    </row>
    <row r="95" spans="1:6" ht="33" x14ac:dyDescent="0.25">
      <c r="A95" s="140"/>
      <c r="B95" s="130"/>
      <c r="C95" s="8" t="s">
        <v>102</v>
      </c>
      <c r="D95" s="9" t="s">
        <v>208</v>
      </c>
      <c r="E95" s="8" t="s">
        <v>77</v>
      </c>
      <c r="F95" s="10">
        <v>8</v>
      </c>
    </row>
    <row r="96" spans="1:6" ht="16.5" x14ac:dyDescent="0.25">
      <c r="A96" s="140"/>
      <c r="B96" s="130"/>
      <c r="C96" s="8" t="s">
        <v>104</v>
      </c>
      <c r="D96" s="9" t="s">
        <v>209</v>
      </c>
      <c r="E96" s="8" t="s">
        <v>77</v>
      </c>
      <c r="F96" s="10">
        <v>11</v>
      </c>
    </row>
    <row r="97" spans="1:6" ht="16.5" x14ac:dyDescent="0.25">
      <c r="A97" s="140"/>
      <c r="B97" s="130"/>
      <c r="C97" s="8" t="s">
        <v>106</v>
      </c>
      <c r="D97" s="9" t="s">
        <v>210</v>
      </c>
      <c r="E97" s="8" t="s">
        <v>77</v>
      </c>
      <c r="F97" s="10">
        <v>11</v>
      </c>
    </row>
    <row r="98" spans="1:6" ht="33" x14ac:dyDescent="0.25">
      <c r="A98" s="140"/>
      <c r="B98" s="130"/>
      <c r="C98" s="8" t="s">
        <v>108</v>
      </c>
      <c r="D98" s="9" t="s">
        <v>211</v>
      </c>
      <c r="E98" s="8" t="s">
        <v>77</v>
      </c>
      <c r="F98" s="10">
        <v>10</v>
      </c>
    </row>
    <row r="99" spans="1:6" ht="16.5" x14ac:dyDescent="0.25">
      <c r="A99" s="140"/>
      <c r="B99" s="130"/>
      <c r="C99" s="8" t="s">
        <v>110</v>
      </c>
      <c r="D99" s="9" t="s">
        <v>212</v>
      </c>
      <c r="E99" s="8" t="s">
        <v>77</v>
      </c>
      <c r="F99" s="10">
        <v>8</v>
      </c>
    </row>
    <row r="100" spans="1:6" ht="16.5" x14ac:dyDescent="0.25">
      <c r="A100" s="140"/>
      <c r="B100" s="130"/>
      <c r="C100" s="8" t="s">
        <v>112</v>
      </c>
      <c r="D100" s="9" t="s">
        <v>213</v>
      </c>
      <c r="E100" s="8" t="s">
        <v>77</v>
      </c>
      <c r="F100" s="10">
        <v>16</v>
      </c>
    </row>
    <row r="101" spans="1:6" ht="16.5" x14ac:dyDescent="0.25">
      <c r="A101" s="139" t="s">
        <v>214</v>
      </c>
      <c r="B101" s="142" t="s">
        <v>215</v>
      </c>
      <c r="C101" s="130" t="s">
        <v>216</v>
      </c>
      <c r="D101" s="12" t="s">
        <v>217</v>
      </c>
      <c r="E101" s="13" t="s">
        <v>86</v>
      </c>
      <c r="F101" s="15">
        <v>14</v>
      </c>
    </row>
    <row r="102" spans="1:6" ht="16.5" x14ac:dyDescent="0.25">
      <c r="A102" s="139"/>
      <c r="B102" s="142"/>
      <c r="C102" s="130"/>
      <c r="D102" s="12" t="s">
        <v>218</v>
      </c>
      <c r="E102" s="13" t="s">
        <v>86</v>
      </c>
      <c r="F102" s="15">
        <v>24</v>
      </c>
    </row>
    <row r="103" spans="1:6" ht="16.5" x14ac:dyDescent="0.25">
      <c r="A103" s="139"/>
      <c r="B103" s="142"/>
      <c r="C103" s="130"/>
      <c r="D103" s="12" t="s">
        <v>219</v>
      </c>
      <c r="E103" s="13" t="s">
        <v>86</v>
      </c>
      <c r="F103" s="15">
        <v>16</v>
      </c>
    </row>
    <row r="104" spans="1:6" ht="16.5" x14ac:dyDescent="0.25">
      <c r="A104" s="139"/>
      <c r="B104" s="142"/>
      <c r="C104" s="130"/>
      <c r="D104" s="12" t="s">
        <v>220</v>
      </c>
      <c r="E104" s="13" t="s">
        <v>86</v>
      </c>
      <c r="F104" s="15">
        <v>24</v>
      </c>
    </row>
    <row r="105" spans="1:6" ht="16.5" x14ac:dyDescent="0.25">
      <c r="A105" s="139"/>
      <c r="B105" s="142"/>
      <c r="C105" s="130"/>
      <c r="D105" s="12" t="s">
        <v>221</v>
      </c>
      <c r="E105" s="13" t="s">
        <v>86</v>
      </c>
      <c r="F105" s="15">
        <v>16</v>
      </c>
    </row>
    <row r="106" spans="1:6" ht="16.5" x14ac:dyDescent="0.25">
      <c r="A106" s="139"/>
      <c r="B106" s="142"/>
      <c r="C106" s="130"/>
      <c r="D106" s="12" t="s">
        <v>222</v>
      </c>
      <c r="E106" s="13" t="s">
        <v>77</v>
      </c>
      <c r="F106" s="15">
        <v>93</v>
      </c>
    </row>
    <row r="107" spans="1:6" ht="16.5" x14ac:dyDescent="0.25">
      <c r="A107" s="139"/>
      <c r="B107" s="142"/>
      <c r="C107" s="130"/>
      <c r="D107" s="12" t="s">
        <v>223</v>
      </c>
      <c r="E107" s="13" t="s">
        <v>77</v>
      </c>
      <c r="F107" s="15">
        <v>121</v>
      </c>
    </row>
    <row r="108" spans="1:6" ht="16.5" x14ac:dyDescent="0.25">
      <c r="A108" s="139"/>
      <c r="B108" s="142"/>
      <c r="C108" s="130"/>
      <c r="D108" s="12" t="s">
        <v>224</v>
      </c>
      <c r="E108" s="13" t="s">
        <v>225</v>
      </c>
      <c r="F108" s="15">
        <v>0</v>
      </c>
    </row>
    <row r="109" spans="1:6" ht="16.5" x14ac:dyDescent="0.25">
      <c r="A109" s="139"/>
      <c r="B109" s="142"/>
      <c r="C109" s="130"/>
      <c r="D109" s="12" t="s">
        <v>226</v>
      </c>
      <c r="E109" s="13" t="s">
        <v>225</v>
      </c>
      <c r="F109" s="15">
        <v>0</v>
      </c>
    </row>
    <row r="110" spans="1:6" ht="16.5" x14ac:dyDescent="0.25">
      <c r="A110" s="139"/>
      <c r="B110" s="142"/>
      <c r="C110" s="131" t="s">
        <v>227</v>
      </c>
      <c r="D110" s="12" t="s">
        <v>228</v>
      </c>
      <c r="E110" s="11" t="s">
        <v>86</v>
      </c>
      <c r="F110" s="19">
        <v>56</v>
      </c>
    </row>
    <row r="111" spans="1:6" ht="16.5" x14ac:dyDescent="0.25">
      <c r="A111" s="139"/>
      <c r="B111" s="142"/>
      <c r="C111" s="131"/>
      <c r="D111" s="12" t="s">
        <v>229</v>
      </c>
      <c r="E111" s="13" t="s">
        <v>86</v>
      </c>
      <c r="F111" s="19">
        <v>37</v>
      </c>
    </row>
    <row r="112" spans="1:6" ht="16.5" x14ac:dyDescent="0.25">
      <c r="A112" s="139"/>
      <c r="B112" s="142"/>
      <c r="C112" s="131"/>
      <c r="D112" s="12" t="s">
        <v>230</v>
      </c>
      <c r="E112" s="13" t="s">
        <v>86</v>
      </c>
      <c r="F112" s="19">
        <v>35</v>
      </c>
    </row>
    <row r="113" spans="1:6" ht="16.5" x14ac:dyDescent="0.25">
      <c r="A113" s="139"/>
      <c r="B113" s="142"/>
      <c r="C113" s="131"/>
      <c r="D113" s="12" t="s">
        <v>231</v>
      </c>
      <c r="E113" s="11" t="s">
        <v>86</v>
      </c>
      <c r="F113" s="19">
        <v>48</v>
      </c>
    </row>
    <row r="114" spans="1:6" ht="16.5" x14ac:dyDescent="0.25">
      <c r="A114" s="139"/>
      <c r="B114" s="142"/>
      <c r="C114" s="131"/>
      <c r="D114" s="12" t="s">
        <v>232</v>
      </c>
      <c r="E114" s="11" t="s">
        <v>86</v>
      </c>
      <c r="F114" s="19">
        <v>24</v>
      </c>
    </row>
    <row r="115" spans="1:6" ht="16.5" x14ac:dyDescent="0.25">
      <c r="A115" s="139"/>
      <c r="B115" s="142"/>
      <c r="C115" s="131"/>
      <c r="D115" s="12" t="s">
        <v>233</v>
      </c>
      <c r="E115" s="11" t="s">
        <v>86</v>
      </c>
      <c r="F115" s="19">
        <v>54</v>
      </c>
    </row>
    <row r="116" spans="1:6" ht="16.5" x14ac:dyDescent="0.25">
      <c r="A116" s="139"/>
      <c r="B116" s="142"/>
      <c r="C116" s="131"/>
      <c r="D116" s="12" t="s">
        <v>234</v>
      </c>
      <c r="E116" s="11" t="s">
        <v>86</v>
      </c>
      <c r="F116" s="19">
        <v>38</v>
      </c>
    </row>
    <row r="117" spans="1:6" ht="16.5" x14ac:dyDescent="0.25">
      <c r="A117" s="139"/>
      <c r="B117" s="142"/>
      <c r="C117" s="131"/>
      <c r="D117" s="12" t="s">
        <v>235</v>
      </c>
      <c r="E117" s="11" t="s">
        <v>86</v>
      </c>
      <c r="F117" s="19">
        <v>92</v>
      </c>
    </row>
    <row r="118" spans="1:6" ht="30.75" x14ac:dyDescent="0.25">
      <c r="A118" s="139"/>
      <c r="B118" s="142"/>
      <c r="C118" s="131"/>
      <c r="D118" s="12" t="s">
        <v>236</v>
      </c>
      <c r="E118" s="11" t="s">
        <v>86</v>
      </c>
      <c r="F118" s="19">
        <v>22</v>
      </c>
    </row>
    <row r="119" spans="1:6" ht="16.5" x14ac:dyDescent="0.25">
      <c r="A119" s="139"/>
      <c r="B119" s="142"/>
      <c r="C119" s="131"/>
      <c r="D119" s="20" t="s">
        <v>237</v>
      </c>
      <c r="E119" s="11" t="s">
        <v>86</v>
      </c>
      <c r="F119" s="19">
        <v>48</v>
      </c>
    </row>
    <row r="120" spans="1:6" ht="16.5" x14ac:dyDescent="0.25">
      <c r="A120" s="139"/>
      <c r="B120" s="142"/>
      <c r="C120" s="131"/>
      <c r="D120" s="20" t="s">
        <v>238</v>
      </c>
      <c r="E120" s="11" t="s">
        <v>86</v>
      </c>
      <c r="F120" s="19">
        <v>111</v>
      </c>
    </row>
    <row r="121" spans="1:6" ht="16.5" x14ac:dyDescent="0.25">
      <c r="A121" s="139"/>
      <c r="B121" s="13" t="s">
        <v>239</v>
      </c>
      <c r="C121" s="11" t="s">
        <v>240</v>
      </c>
      <c r="D121" s="20" t="s">
        <v>241</v>
      </c>
      <c r="E121" s="11" t="s">
        <v>77</v>
      </c>
      <c r="F121" s="19">
        <v>80</v>
      </c>
    </row>
    <row r="122" spans="1:6" ht="16.5" x14ac:dyDescent="0.25">
      <c r="A122" s="138" t="s">
        <v>242</v>
      </c>
      <c r="B122" s="129" t="s">
        <v>129</v>
      </c>
      <c r="C122" s="8" t="s">
        <v>243</v>
      </c>
      <c r="D122" s="9" t="s">
        <v>244</v>
      </c>
      <c r="E122" s="8" t="s">
        <v>77</v>
      </c>
      <c r="F122" s="10">
        <v>60</v>
      </c>
    </row>
    <row r="123" spans="1:6" ht="16.5" x14ac:dyDescent="0.25">
      <c r="A123" s="138"/>
      <c r="B123" s="129"/>
      <c r="C123" s="8" t="s">
        <v>245</v>
      </c>
      <c r="D123" s="9" t="s">
        <v>246</v>
      </c>
      <c r="E123" s="8" t="s">
        <v>77</v>
      </c>
      <c r="F123" s="10">
        <v>68</v>
      </c>
    </row>
    <row r="124" spans="1:6" ht="16.5" x14ac:dyDescent="0.25">
      <c r="A124" s="141"/>
      <c r="B124" s="132"/>
      <c r="C124" s="16" t="s">
        <v>247</v>
      </c>
      <c r="D124" s="21" t="s">
        <v>93</v>
      </c>
      <c r="E124" s="16"/>
      <c r="F124" s="22"/>
    </row>
    <row r="125" spans="1:6" s="2" customFormat="1" ht="18" x14ac:dyDescent="0.25">
      <c r="A125" s="136" t="s">
        <v>248</v>
      </c>
      <c r="B125" s="137"/>
      <c r="C125" s="137"/>
      <c r="D125" s="137"/>
      <c r="E125" s="137"/>
      <c r="F125" s="23">
        <f>SUM(F2:F124)</f>
        <v>2258</v>
      </c>
    </row>
  </sheetData>
  <autoFilter ref="A1:F125"/>
  <mergeCells count="24">
    <mergeCell ref="A125:E125"/>
    <mergeCell ref="A2:A28"/>
    <mergeCell ref="A29:A32"/>
    <mergeCell ref="A33:A100"/>
    <mergeCell ref="A101:A121"/>
    <mergeCell ref="A122:A124"/>
    <mergeCell ref="B2:B12"/>
    <mergeCell ref="B13:B28"/>
    <mergeCell ref="B29:B32"/>
    <mergeCell ref="B33:B91"/>
    <mergeCell ref="B92:B100"/>
    <mergeCell ref="B101:B120"/>
    <mergeCell ref="B122:B124"/>
    <mergeCell ref="C2:C3"/>
    <mergeCell ref="C6:C7"/>
    <mergeCell ref="C8:C10"/>
    <mergeCell ref="C82:C91"/>
    <mergeCell ref="C101:C109"/>
    <mergeCell ref="C110:C120"/>
    <mergeCell ref="C29:C30"/>
    <mergeCell ref="C33:C43"/>
    <mergeCell ref="C44:C48"/>
    <mergeCell ref="C49:C57"/>
    <mergeCell ref="C58:C81"/>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7</vt:i4>
      </vt:variant>
    </vt:vector>
  </HeadingPairs>
  <TitlesOfParts>
    <vt:vector size="10" baseType="lpstr">
      <vt:lpstr>医学服务报价</vt:lpstr>
      <vt:lpstr>项目日程安排</vt:lpstr>
      <vt:lpstr>所有文献资料详情</vt:lpstr>
      <vt:lpstr>项目日程安排!Display_Week</vt:lpstr>
      <vt:lpstr>项目日程安排!Print_Titles</vt:lpstr>
      <vt:lpstr>项目日程安排!Project_Start</vt:lpstr>
      <vt:lpstr>项目日程安排!s</vt:lpstr>
      <vt:lpstr>项目日程安排!task_end</vt:lpstr>
      <vt:lpstr>项目日程安排!task_progress</vt:lpstr>
      <vt:lpstr>项目日程安排!task_start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曹旺</dc:creator>
  <cp:lastModifiedBy>UBSS066 翟娟娟 Melitta Zhai</cp:lastModifiedBy>
  <dcterms:created xsi:type="dcterms:W3CDTF">2019-03-19T17:17:00Z</dcterms:created>
  <dcterms:modified xsi:type="dcterms:W3CDTF">2020-01-15T10:54:51Z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v-abdarl@microsoft.com</vt:lpwstr>
  </property>
  <property fmtid="{D5CDD505-2E9C-101B-9397-08002B2CF9AE}" pid="5" name="MSIP_Label_f42aa342-8706-4288-bd11-ebb85995028c_SetDate">
    <vt:lpwstr>2019-03-19T17:17:07.6273720Z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ActionId">
    <vt:lpwstr>ae87efaf-4711-40ea-b5db-c90354dd2317</vt:lpwstr>
  </property>
  <property fmtid="{D5CDD505-2E9C-101B-9397-08002B2CF9AE}" pid="9" name="MSIP_Label_f42aa342-8706-4288-bd11-ebb85995028c_Extended_MSFT_Method">
    <vt:lpwstr>Automatic</vt:lpwstr>
  </property>
  <property fmtid="{D5CDD505-2E9C-101B-9397-08002B2CF9AE}" pid="10" name="Sensitivity">
    <vt:lpwstr>General</vt:lpwstr>
  </property>
  <property fmtid="{D5CDD505-2E9C-101B-9397-08002B2CF9AE}" pid="11" name="KSOProductBuildVer">
    <vt:lpwstr>2052-11.1.0.9305</vt:lpwstr>
  </property>
</Properties>
</file>