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3-2021阿斯利康心血管、消化、呼吸领域VIPAlerts文献查找211101\1月结算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4" i="1"/>
  <c r="H15" i="1"/>
  <c r="H16" i="1"/>
  <c r="H17" i="1"/>
  <c r="H19" i="1"/>
  <c r="H20" i="1"/>
  <c r="H21" i="1"/>
  <c r="H22" i="1"/>
  <c r="H23" i="1"/>
  <c r="H9" i="7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<sst xmlns="http://schemas.openxmlformats.org/spreadsheetml/2006/main" count="84" uniqueCount="42">
  <si>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</si>
  <si>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</si>
  <si>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</si>
  <si>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</si>
  <si>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</si>
  <si>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</si>
  <si>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</si>
  <si>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</si>
  <si>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</si>
  <si>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</si>
  <si>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</si>
  <si>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</si>
  <si>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</si>
  <si>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</si>
  <si>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</si>
  <si>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</si>
  <si>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</si>
  <si>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</si>
  <si>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</si>
  <si>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</si>
  <si>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</si>
  <si>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</si>
  <si>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</si>
  <si>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</si>
  <si>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</si>
  <si>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</si>
  <si>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</si>
  <si>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根据所提供素材整理、高亮</t>
    <phoneticPr fontId="8" type="noConversion"/>
  </si>
  <si>
    <t>Total</t>
    <phoneticPr fontId="8" type="noConversion"/>
  </si>
  <si>
    <t>Medical Manager</t>
  </si>
  <si>
    <t>小时</t>
    <phoneticPr fontId="8" type="noConversion"/>
  </si>
  <si>
    <t>II. Staffing Fee</t>
    <phoneticPr fontId="8" type="noConversion"/>
  </si>
  <si>
    <t>根据主题词对相关文献进行检索、阅读、汇总
覆盖呼吸领域共8位专家，每位VIP约4-5个主题词</t>
    <phoneticPr fontId="8" type="noConversion"/>
  </si>
  <si>
    <t>根据主题词对相关文献进行检索、阅读、汇总
覆盖消化领域共38位专家，每位VIP约4-5个主题词</t>
    <phoneticPr fontId="8" type="noConversion"/>
  </si>
  <si>
    <t>呼吸领域文献查找三期</t>
    <phoneticPr fontId="8" type="noConversion"/>
  </si>
  <si>
    <t>胃肠领域文献查找三期</t>
    <phoneticPr fontId="8" type="noConversion"/>
  </si>
  <si>
    <t>心血管领域文献查找三期</t>
    <phoneticPr fontId="8" type="noConversion"/>
  </si>
  <si>
    <t>根据主题词对相关文献进行检索、阅读、汇总
覆盖心血管领域共20位专家，每位VIP约4-5个主题词</t>
    <phoneticPr fontId="8" type="noConversion"/>
  </si>
  <si>
    <t>2021下半年呼吸、胃肠、心血管领域VIP Alerts 文献查询</t>
    <phoneticPr fontId="8" type="noConversion"/>
  </si>
  <si>
    <t>英文原文下载，共117篇
交付物：PDF文件（非版权）</t>
    <phoneticPr fontId="8" type="noConversion"/>
  </si>
  <si>
    <t>英文原文下载 共299篇
交付物：PDF文件（非版权）</t>
    <phoneticPr fontId="8" type="noConversion"/>
  </si>
  <si>
    <t>英文原文下载 共304篇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</si>
</sst>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176" fontId="3" fillId="0" borderId="0" xfId="5" applyNumberFormat="1" applyFont="1" applyFill="1" applyAlignment="1">
      <alignment horizontal="left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C15" sqref="C15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9" t="s">
        <v>0</v>
      </c>
      <c r="C1" s="49"/>
    </row>
    <row r="2" spans="2:4" ht="16.5" x14ac:dyDescent="0.35">
      <c r="B2" s="5" t="s">
        <v>1</v>
      </c>
      <c r="C2" s="6" t="s">
        <v>2</v>
      </c>
    </row>
    <row r="3" spans="2:4" ht="33" x14ac:dyDescent="0.35">
      <c r="B3" s="5" t="s">
        <v>3</v>
      </c>
      <c r="C3" s="48" t="s">
        <v>38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50" t="s">
        <v>8</v>
      </c>
      <c r="C8" s="51"/>
    </row>
    <row r="9" spans="2:4" s="1" customFormat="1" ht="16.5" x14ac:dyDescent="0.15">
      <c r="B9" s="38" t="s">
        <v>9</v>
      </c>
      <c r="C9" s="39">
        <f>medical!H23</f>
        <v>24600</v>
      </c>
    </row>
    <row r="10" spans="2:4" s="1" customFormat="1" ht="16.5" x14ac:dyDescent="0.15">
      <c r="B10" s="52" t="s">
        <v>31</v>
      </c>
      <c r="C10" s="53"/>
    </row>
    <row r="11" spans="2:4" ht="16.5" x14ac:dyDescent="0.15">
      <c r="B11" s="38" t="s">
        <v>9</v>
      </c>
      <c r="C11" s="31">
        <f>'Staffing Fee'!H10</f>
        <v>3600</v>
      </c>
    </row>
    <row r="12" spans="2:4" ht="3.75" customHeight="1" x14ac:dyDescent="0.15">
      <c r="B12" s="54"/>
      <c r="C12" s="55"/>
    </row>
    <row r="13" spans="2:4" ht="16.5" x14ac:dyDescent="0.15">
      <c r="B13" s="40" t="s">
        <v>9</v>
      </c>
      <c r="C13" s="41">
        <f>C9+C11</f>
        <v>28200</v>
      </c>
    </row>
    <row r="14" spans="2:4" ht="16.5" x14ac:dyDescent="0.15">
      <c r="B14" s="40" t="s">
        <v>10</v>
      </c>
      <c r="C14" s="41">
        <f>C13*0.06</f>
        <v>1692</v>
      </c>
    </row>
    <row r="15" spans="2:4" ht="16.5" x14ac:dyDescent="0.15">
      <c r="B15" s="22" t="s">
        <v>11</v>
      </c>
      <c r="C15" s="23">
        <f>C13+C14</f>
        <v>29892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0.1276595744680851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10" zoomScale="108" zoomScaleNormal="90" zoomScaleSheetLayoutView="90" workbookViewId="0">
      <selection activeCell="H20" sqref="H20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6.7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9" t="s">
        <v>0</v>
      </c>
      <c r="C1" s="49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50" t="s">
        <v>34</v>
      </c>
      <c r="C8" s="56"/>
      <c r="D8" s="56"/>
      <c r="E8" s="56"/>
      <c r="F8" s="56"/>
      <c r="G8" s="56"/>
      <c r="H8" s="51"/>
    </row>
    <row r="9" spans="1:8" s="33" customFormat="1" ht="31.5" customHeight="1" x14ac:dyDescent="0.15">
      <c r="B9" s="46" t="s">
        <v>22</v>
      </c>
      <c r="C9" s="46" t="s">
        <v>32</v>
      </c>
      <c r="D9" s="62">
        <v>2021</v>
      </c>
      <c r="E9" s="34">
        <v>20</v>
      </c>
      <c r="F9" s="35" t="s">
        <v>24</v>
      </c>
      <c r="G9" s="36">
        <v>40</v>
      </c>
      <c r="H9" s="21">
        <f>E9*G9</f>
        <v>800</v>
      </c>
    </row>
    <row r="10" spans="1:8" s="33" customFormat="1" ht="42.75" customHeight="1" x14ac:dyDescent="0.15">
      <c r="B10" s="46" t="s">
        <v>23</v>
      </c>
      <c r="C10" s="46" t="s">
        <v>39</v>
      </c>
      <c r="D10" s="63"/>
      <c r="E10" s="34">
        <v>10</v>
      </c>
      <c r="F10" s="35" t="s">
        <v>25</v>
      </c>
      <c r="G10" s="36">
        <v>117</v>
      </c>
      <c r="H10" s="21">
        <f t="shared" ref="H10:H11" si="0">E10*G10</f>
        <v>1170</v>
      </c>
    </row>
    <row r="11" spans="1:8" s="33" customFormat="1" ht="16.5" x14ac:dyDescent="0.15">
      <c r="B11" s="46" t="s">
        <v>26</v>
      </c>
      <c r="C11" s="46" t="s">
        <v>27</v>
      </c>
      <c r="D11" s="64"/>
      <c r="E11" s="34">
        <v>15</v>
      </c>
      <c r="F11" s="35" t="s">
        <v>25</v>
      </c>
      <c r="G11" s="36">
        <v>117</v>
      </c>
      <c r="H11" s="21">
        <f t="shared" si="0"/>
        <v>1755</v>
      </c>
    </row>
    <row r="12" spans="1:8" ht="16.5" x14ac:dyDescent="0.15">
      <c r="A12"/>
      <c r="B12" s="57" t="s">
        <v>28</v>
      </c>
      <c r="C12" s="58"/>
      <c r="D12" s="58"/>
      <c r="E12" s="58"/>
      <c r="F12" s="58"/>
      <c r="G12" s="59"/>
      <c r="H12" s="31">
        <f>SUM(H9:H11)</f>
        <v>3725</v>
      </c>
    </row>
    <row r="13" spans="1:8" s="1" customFormat="1" ht="15" x14ac:dyDescent="0.15">
      <c r="B13" s="50" t="s">
        <v>35</v>
      </c>
      <c r="C13" s="56"/>
      <c r="D13" s="56"/>
      <c r="E13" s="56"/>
      <c r="F13" s="56"/>
      <c r="G13" s="56"/>
      <c r="H13" s="51"/>
    </row>
    <row r="14" spans="1:8" s="33" customFormat="1" ht="49.5" x14ac:dyDescent="0.15">
      <c r="B14" s="46" t="s">
        <v>22</v>
      </c>
      <c r="C14" s="46" t="s">
        <v>33</v>
      </c>
      <c r="D14" s="62">
        <v>2021</v>
      </c>
      <c r="E14" s="34">
        <v>20</v>
      </c>
      <c r="F14" s="35" t="s">
        <v>24</v>
      </c>
      <c r="G14" s="36">
        <v>190</v>
      </c>
      <c r="H14" s="21">
        <f>E14*G14</f>
        <v>3800</v>
      </c>
    </row>
    <row r="15" spans="1:8" s="33" customFormat="1" ht="33" x14ac:dyDescent="0.15">
      <c r="B15" s="46" t="s">
        <v>23</v>
      </c>
      <c r="C15" s="46" t="s">
        <v>40</v>
      </c>
      <c r="D15" s="63"/>
      <c r="E15" s="34">
        <v>10</v>
      </c>
      <c r="F15" s="35" t="s">
        <v>25</v>
      </c>
      <c r="G15" s="36">
        <v>299</v>
      </c>
      <c r="H15" s="21">
        <f t="shared" ref="H15:H16" si="1">E15*G15</f>
        <v>2990</v>
      </c>
    </row>
    <row r="16" spans="1:8" s="33" customFormat="1" ht="16.5" x14ac:dyDescent="0.15">
      <c r="B16" s="46" t="s">
        <v>26</v>
      </c>
      <c r="C16" s="46" t="s">
        <v>27</v>
      </c>
      <c r="D16" s="64"/>
      <c r="E16" s="34">
        <v>15</v>
      </c>
      <c r="F16" s="35" t="s">
        <v>25</v>
      </c>
      <c r="G16" s="36">
        <v>299</v>
      </c>
      <c r="H16" s="21">
        <f t="shared" si="1"/>
        <v>4485</v>
      </c>
    </row>
    <row r="17" spans="1:8" ht="16.5" x14ac:dyDescent="0.15">
      <c r="A17"/>
      <c r="B17" s="57"/>
      <c r="C17" s="58"/>
      <c r="D17" s="58"/>
      <c r="E17" s="58"/>
      <c r="F17" s="58"/>
      <c r="G17" s="59"/>
      <c r="H17" s="31">
        <f>SUM(H14:H16)</f>
        <v>11275</v>
      </c>
    </row>
    <row r="18" spans="1:8" s="1" customFormat="1" ht="15" x14ac:dyDescent="0.15">
      <c r="B18" s="50" t="s">
        <v>36</v>
      </c>
      <c r="C18" s="56"/>
      <c r="D18" s="56"/>
      <c r="E18" s="56"/>
      <c r="F18" s="56"/>
      <c r="G18" s="56"/>
      <c r="H18" s="51"/>
    </row>
    <row r="19" spans="1:8" s="33" customFormat="1" ht="49.5" x14ac:dyDescent="0.15">
      <c r="B19" s="46" t="s">
        <v>22</v>
      </c>
      <c r="C19" s="46" t="s">
        <v>37</v>
      </c>
      <c r="D19" s="62">
        <v>2021</v>
      </c>
      <c r="E19" s="34">
        <v>20</v>
      </c>
      <c r="F19" s="35" t="s">
        <v>24</v>
      </c>
      <c r="G19" s="36">
        <v>100</v>
      </c>
      <c r="H19" s="21">
        <f>E19*G19</f>
        <v>2000</v>
      </c>
    </row>
    <row r="20" spans="1:8" s="33" customFormat="1" ht="33" x14ac:dyDescent="0.15">
      <c r="B20" s="46" t="s">
        <v>23</v>
      </c>
      <c r="C20" s="46" t="s">
        <v>41</v>
      </c>
      <c r="D20" s="63"/>
      <c r="E20" s="34">
        <v>10</v>
      </c>
      <c r="F20" s="35" t="s">
        <v>25</v>
      </c>
      <c r="G20" s="36">
        <v>304</v>
      </c>
      <c r="H20" s="21">
        <f t="shared" ref="H20:H21" si="2">E20*G20</f>
        <v>3040</v>
      </c>
    </row>
    <row r="21" spans="1:8" s="33" customFormat="1" ht="16.5" x14ac:dyDescent="0.15">
      <c r="B21" s="46" t="s">
        <v>26</v>
      </c>
      <c r="C21" s="46" t="s">
        <v>27</v>
      </c>
      <c r="D21" s="64"/>
      <c r="E21" s="34">
        <v>15</v>
      </c>
      <c r="F21" s="35" t="s">
        <v>25</v>
      </c>
      <c r="G21" s="36">
        <v>304</v>
      </c>
      <c r="H21" s="21">
        <f t="shared" si="2"/>
        <v>4560</v>
      </c>
    </row>
    <row r="22" spans="1:8" ht="16.5" x14ac:dyDescent="0.15">
      <c r="A22"/>
      <c r="B22" s="57"/>
      <c r="C22" s="58"/>
      <c r="D22" s="58"/>
      <c r="E22" s="58"/>
      <c r="F22" s="58"/>
      <c r="G22" s="59"/>
      <c r="H22" s="31">
        <f>SUM(H19:H21)</f>
        <v>9600</v>
      </c>
    </row>
    <row r="23" spans="1:8" s="1" customFormat="1" ht="17.25" thickBot="1" x14ac:dyDescent="0.2">
      <c r="A23" s="2"/>
      <c r="B23" s="60"/>
      <c r="C23" s="61"/>
      <c r="D23" s="61"/>
      <c r="E23" s="61"/>
      <c r="F23" s="61"/>
      <c r="G23" s="61"/>
      <c r="H23" s="32">
        <f>H12+H17+H22</f>
        <v>24600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11">
    <mergeCell ref="B1:C1"/>
    <mergeCell ref="B8:H8"/>
    <mergeCell ref="B12:G12"/>
    <mergeCell ref="B23:G23"/>
    <mergeCell ref="B13:H13"/>
    <mergeCell ref="B17:G17"/>
    <mergeCell ref="B18:H18"/>
    <mergeCell ref="B22:G22"/>
    <mergeCell ref="D9:D11"/>
    <mergeCell ref="D14:D16"/>
    <mergeCell ref="D19:D21"/>
  </mergeCells>
  <phoneticPr fontId="8" type="noConversion"/>
  <hyperlinks>
    <hyperlink ref="C4" r:id="rId1"/>
  </hyperlinks>
  <pageMargins left="0.75" right="0.75" top="1" bottom="1" header="0.3" footer="0.3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16" zoomScaleNormal="116" workbookViewId="0">
      <selection activeCell="F14" sqref="F14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9" t="s">
        <v>0</v>
      </c>
      <c r="C1" s="49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5" t="s">
        <v>20</v>
      </c>
      <c r="C8" s="66"/>
      <c r="D8" s="66"/>
      <c r="E8" s="66"/>
      <c r="F8" s="66"/>
      <c r="G8" s="66"/>
      <c r="H8" s="53"/>
    </row>
    <row r="9" spans="2:8" ht="16.5" x14ac:dyDescent="0.15">
      <c r="B9" s="46" t="s">
        <v>29</v>
      </c>
      <c r="C9" s="18"/>
      <c r="D9" s="19">
        <v>2021</v>
      </c>
      <c r="E9" s="34">
        <v>400</v>
      </c>
      <c r="F9" s="20" t="s">
        <v>30</v>
      </c>
      <c r="G9" s="47">
        <v>9</v>
      </c>
      <c r="H9" s="21">
        <f>E9*G9</f>
        <v>3600</v>
      </c>
    </row>
    <row r="10" spans="2:8" ht="17.25" thickBot="1" x14ac:dyDescent="0.2">
      <c r="B10" s="60" t="s">
        <v>9</v>
      </c>
      <c r="C10" s="61"/>
      <c r="D10" s="61"/>
      <c r="E10" s="61"/>
      <c r="F10" s="61"/>
      <c r="G10" s="61"/>
      <c r="H10" s="23">
        <f>SUM(H9:H9)</f>
        <v>3600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2021-12-21T02:30:52Z</cp:lastPrinted>
  <dcterms:created xsi:type="dcterms:W3CDTF">2016-06-29T09:42:00Z</dcterms:created>
  <dcterms:modified xsi:type="dcterms:W3CDTF">2022-02-17T05:57:44Z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