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0" yWindow="0" windowWidth="27945" windowHeight="12375"/>
  </bookViews>
  <sheets>
    <sheet name="总费用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G77" i="1"/>
  <c r="G76" i="1"/>
  <c r="G78" i="1" s="1"/>
  <c r="H15" i="1" s="1"/>
  <c r="F72" i="1"/>
  <c r="J64" i="1"/>
  <c r="G60" i="1"/>
  <c r="J60" i="1" s="1"/>
  <c r="G59" i="1"/>
  <c r="L59" i="1" s="1"/>
  <c r="G58" i="1"/>
  <c r="L58" i="1" s="1"/>
  <c r="G57" i="1"/>
  <c r="J57" i="1" s="1"/>
  <c r="G56" i="1"/>
  <c r="L56" i="1" s="1"/>
  <c r="J54" i="1"/>
  <c r="G54" i="1"/>
  <c r="L54" i="1" s="1"/>
  <c r="G53" i="1"/>
  <c r="J53" i="1" s="1"/>
  <c r="G52" i="1"/>
  <c r="L52" i="1" s="1"/>
  <c r="G51" i="1"/>
  <c r="J51" i="1" s="1"/>
  <c r="G50" i="1"/>
  <c r="L50" i="1" s="1"/>
  <c r="G49" i="1"/>
  <c r="J49" i="1" s="1"/>
  <c r="G48" i="1"/>
  <c r="L48" i="1" s="1"/>
  <c r="L47" i="1"/>
  <c r="G47" i="1"/>
  <c r="J47" i="1" s="1"/>
  <c r="G46" i="1"/>
  <c r="L46" i="1" s="1"/>
  <c r="G45" i="1"/>
  <c r="J45" i="1" s="1"/>
  <c r="M35" i="1"/>
  <c r="M34" i="1"/>
  <c r="M33" i="1"/>
  <c r="M32" i="1"/>
  <c r="M31" i="1"/>
  <c r="M30" i="1"/>
  <c r="M29" i="1"/>
  <c r="M28" i="1"/>
  <c r="M27" i="1"/>
  <c r="M36" i="1" s="1"/>
  <c r="M24" i="1"/>
  <c r="J50" i="1" l="1"/>
  <c r="J52" i="1"/>
  <c r="L57" i="1"/>
  <c r="J46" i="1"/>
  <c r="J48" i="1"/>
  <c r="J56" i="1"/>
  <c r="L51" i="1"/>
  <c r="J59" i="1"/>
  <c r="J58" i="1"/>
  <c r="J61" i="1" s="1"/>
  <c r="K67" i="1" s="1"/>
  <c r="L45" i="1"/>
  <c r="L49" i="1"/>
  <c r="L53" i="1"/>
  <c r="D38" i="1" l="1"/>
  <c r="M38" i="1" s="1"/>
  <c r="M39" i="1" s="1"/>
  <c r="M40" i="1" s="1"/>
  <c r="H12" i="1" s="1"/>
  <c r="H13" i="1"/>
  <c r="H16" i="1" l="1"/>
  <c r="H17" i="1" s="1"/>
  <c r="H18" i="1" s="1"/>
</calcChain>
</file>

<file path=xl/sharedStrings.xml><?xml version="1.0" encoding="utf-8"?>
<sst xmlns="http://schemas.openxmlformats.org/spreadsheetml/2006/main" count="196" uniqueCount="110">
  <si>
    <t>公关类服务费用报价单</t>
  </si>
  <si>
    <t xml:space="preserve">项目名称： </t>
  </si>
  <si>
    <t>供应商名称：</t>
  </si>
  <si>
    <t>麦田公关</t>
  </si>
  <si>
    <t>联系人：</t>
  </si>
  <si>
    <t>杨思浩</t>
  </si>
  <si>
    <t>联系方式（电话和邮箱）：</t>
  </si>
  <si>
    <t>13468674922 Winnie.yang@ubs-cn.com</t>
  </si>
  <si>
    <t>报价单填写日期：</t>
  </si>
  <si>
    <t>2024.10.9</t>
  </si>
  <si>
    <t>报价有效期：</t>
  </si>
  <si>
    <t>2024.11.9</t>
  </si>
  <si>
    <t>总价：</t>
  </si>
  <si>
    <t>内容</t>
  </si>
  <si>
    <t>总计</t>
  </si>
  <si>
    <t>1</t>
  </si>
  <si>
    <t>服务费</t>
  </si>
  <si>
    <t>2</t>
  </si>
  <si>
    <t>涉及媒体总费用</t>
  </si>
  <si>
    <t>3</t>
  </si>
  <si>
    <t>第三方费用及其他</t>
  </si>
  <si>
    <t>4</t>
  </si>
  <si>
    <t>公关公司差旅费用</t>
  </si>
  <si>
    <t>5</t>
  </si>
  <si>
    <t>税前总价   (Total Fee before tax)</t>
  </si>
  <si>
    <t>6</t>
  </si>
  <si>
    <t xml:space="preserve"> 税率                    (Tax Rate) 0.06</t>
  </si>
  <si>
    <t>7</t>
  </si>
  <si>
    <t>税后总价     (Total Fee after Tax)</t>
  </si>
  <si>
    <t>服务费:</t>
  </si>
  <si>
    <t>#</t>
  </si>
  <si>
    <t>项目管理费</t>
  </si>
  <si>
    <t>项目</t>
  </si>
  <si>
    <t>职位</t>
  </si>
  <si>
    <t>单价（¥）</t>
  </si>
  <si>
    <t>小时</t>
  </si>
  <si>
    <t>小计（¥）</t>
  </si>
  <si>
    <t xml:space="preserve">Total </t>
  </si>
  <si>
    <t>文案撰写及媒体管理</t>
  </si>
  <si>
    <t>描述</t>
  </si>
  <si>
    <t>单价</t>
  </si>
  <si>
    <t>数量</t>
  </si>
  <si>
    <t>次数</t>
  </si>
  <si>
    <t>单位</t>
  </si>
  <si>
    <t>新闻稿撰写（中文）（1000字以内）</t>
  </si>
  <si>
    <t>篇</t>
  </si>
  <si>
    <t>高层发言稿（中文）（3分钟以内）</t>
  </si>
  <si>
    <t>3min以内，不含presentation deck</t>
  </si>
  <si>
    <t>主持人串词稿（中文）</t>
  </si>
  <si>
    <t>简单过场串词3200，常规活动串词8000</t>
  </si>
  <si>
    <t>媒体邀请函撰写（中文）（1000字以内）</t>
  </si>
  <si>
    <t>媒体名单拟定</t>
  </si>
  <si>
    <t>10</t>
  </si>
  <si>
    <t>家</t>
  </si>
  <si>
    <t>媒体出席邀约、前期沟通及协调（三轮）（10家以内）</t>
  </si>
  <si>
    <t>4900</t>
  </si>
  <si>
    <t>组</t>
  </si>
  <si>
    <t>媒体跟进及稿件发布管理（10家以内）</t>
  </si>
  <si>
    <t>仅针对活动后参会媒体稿件沟通</t>
  </si>
  <si>
    <t>8</t>
  </si>
  <si>
    <t>媒体现场管理及协调</t>
  </si>
  <si>
    <t>9</t>
  </si>
  <si>
    <t>媒体发布报告（中文）（含全程媒体活动亮点梳理、报道剪报汇总）</t>
  </si>
  <si>
    <t>word版媒体简报（15家原发媒体报道以内），含媒体报道总结、原发报道简报汇总</t>
  </si>
  <si>
    <t>份</t>
  </si>
  <si>
    <t>媒体购买服务费</t>
  </si>
  <si>
    <t>媒体购买金额</t>
  </si>
  <si>
    <t>服务费比率</t>
  </si>
  <si>
    <t>媒体购买服务费（费率卡）</t>
  </si>
  <si>
    <t>Total Fee before Tax</t>
  </si>
  <si>
    <t>涉及媒体总费用：</t>
  </si>
  <si>
    <t>媒体名称</t>
  </si>
  <si>
    <t>具体内容</t>
  </si>
  <si>
    <t>原价</t>
  </si>
  <si>
    <t>折扣</t>
  </si>
  <si>
    <t>折后价</t>
  </si>
  <si>
    <t>总价</t>
  </si>
  <si>
    <t>Saving</t>
  </si>
  <si>
    <t>备注</t>
  </si>
  <si>
    <t>媒体平台（参会发稿）</t>
  </si>
  <si>
    <t>中国网</t>
  </si>
  <si>
    <t>pc端网站</t>
  </si>
  <si>
    <t>人民网健康</t>
  </si>
  <si>
    <t>光明网健康</t>
  </si>
  <si>
    <t>央广网</t>
  </si>
  <si>
    <t>凤凰网</t>
  </si>
  <si>
    <t>中国经济网</t>
  </si>
  <si>
    <t>中国新闻网</t>
  </si>
  <si>
    <t>澎湃新闻网</t>
  </si>
  <si>
    <t>搜狐健康</t>
  </si>
  <si>
    <t>梅斯医学</t>
  </si>
  <si>
    <t>公众号头条</t>
  </si>
  <si>
    <t>媒体平台（非参会发稿）</t>
  </si>
  <si>
    <t>东方网</t>
  </si>
  <si>
    <t>国际在线</t>
  </si>
  <si>
    <t>中国日报网</t>
  </si>
  <si>
    <t>光明网</t>
  </si>
  <si>
    <t>新华网</t>
  </si>
  <si>
    <t>媒体服务类项目总价</t>
  </si>
  <si>
    <t>媒体差旅费用 (如有）</t>
  </si>
  <si>
    <t>具体项目 （交通/住宿/餐饮）</t>
  </si>
  <si>
    <t>具体描述</t>
  </si>
  <si>
    <t>交通</t>
  </si>
  <si>
    <t>餐费</t>
  </si>
  <si>
    <t>媒体差旅类项目总价</t>
  </si>
  <si>
    <t>第三方费用及其他:</t>
  </si>
  <si>
    <t>费用描述</t>
  </si>
  <si>
    <t>公关公司差旅费用（如有）：</t>
  </si>
  <si>
    <t>2024美敦力CSOT进博会媒体传播需求</t>
    <phoneticPr fontId="16" type="noConversion"/>
  </si>
  <si>
    <t>暂定记者采访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</si>
</sst>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 "/>
    <numFmt numFmtId="177" formatCode="#,##0&quot; &quot;"/>
    <numFmt numFmtId="178" formatCode="\¥#,##0&quot; &quot;;&quot;(¥&quot;#,##0\)"/>
    <numFmt numFmtId="179" formatCode="0.00&quot; &quot;"/>
    <numFmt numFmtId="180" formatCode="#,##0&quot; &quot;;\(#,##0\)"/>
    <numFmt numFmtId="181" formatCode="0.00_);[Red]\(0.00\)"/>
  </numFmts>
  <fonts count="17">
    <font>
      <sz val="11"/>
      <color indexed="8"/>
      <name val="宋体"/>
      <charset val="134"/>
    </font>
    <font>
      <b/>
      <sz val="12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u/>
      <sz val="11"/>
      <color indexed="11"/>
      <name val="宋体"/>
      <family val="3"/>
      <charset val="134"/>
    </font>
    <font>
      <b/>
      <sz val="12"/>
      <color indexed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i/>
      <sz val="12"/>
      <color indexed="8"/>
      <name val="微软雅黑"/>
      <family val="2"/>
      <charset val="134"/>
    </font>
    <font>
      <b/>
      <sz val="12"/>
      <color indexed="14"/>
      <name val="微软雅黑"/>
      <family val="2"/>
      <charset val="134"/>
    </font>
    <font>
      <sz val="11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i/>
      <sz val="12"/>
      <color theme="0"/>
      <name val="微软雅黑"/>
      <family val="2"/>
      <charset val="134"/>
    </font>
    <font>
      <sz val="11"/>
      <color theme="0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EEECE1"/>
        <bgColor indexed="64"/>
      </patternFill>
    </fill>
  </fills>
  <borders count="9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10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auto="1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1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229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/>
    <xf numFmtId="0" fontId="2" fillId="2" borderId="9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left" vertical="center"/>
    </xf>
    <xf numFmtId="0" fontId="0" fillId="2" borderId="11" xfId="0" applyFont="1" applyFill="1" applyBorder="1" applyAlignment="1"/>
    <xf numFmtId="0" fontId="2" fillId="2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right" vertical="center"/>
    </xf>
    <xf numFmtId="49" fontId="2" fillId="2" borderId="16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right" vertical="center"/>
    </xf>
    <xf numFmtId="49" fontId="1" fillId="2" borderId="21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right" vertical="center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2" fillId="2" borderId="37" xfId="0" applyNumberFormat="1" applyFont="1" applyFill="1" applyBorder="1" applyAlignment="1">
      <alignment horizontal="center" vertical="center"/>
    </xf>
    <xf numFmtId="49" fontId="9" fillId="2" borderId="28" xfId="0" applyNumberFormat="1" applyFont="1" applyFill="1" applyBorder="1" applyAlignment="1">
      <alignment horizontal="center" vertical="center" wrapText="1"/>
    </xf>
    <xf numFmtId="178" fontId="2" fillId="2" borderId="28" xfId="0" applyNumberFormat="1" applyFont="1" applyFill="1" applyBorder="1" applyAlignment="1">
      <alignment horizontal="center" vertical="center"/>
    </xf>
    <xf numFmtId="0" fontId="2" fillId="2" borderId="28" xfId="0" applyNumberFormat="1" applyFont="1" applyFill="1" applyBorder="1" applyAlignment="1">
      <alignment horizontal="center" vertical="center"/>
    </xf>
    <xf numFmtId="49" fontId="2" fillId="2" borderId="38" xfId="0" applyNumberFormat="1" applyFont="1" applyFill="1" applyBorder="1" applyAlignment="1">
      <alignment horizontal="center" vertical="center"/>
    </xf>
    <xf numFmtId="49" fontId="9" fillId="2" borderId="39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/>
    </xf>
    <xf numFmtId="49" fontId="2" fillId="0" borderId="40" xfId="0" applyNumberFormat="1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 wrapText="1"/>
    </xf>
    <xf numFmtId="178" fontId="2" fillId="2" borderId="5" xfId="0" applyNumberFormat="1" applyFont="1" applyFill="1" applyBorder="1" applyAlignment="1">
      <alignment horizontal="center" vertical="center"/>
    </xf>
    <xf numFmtId="0" fontId="0" fillId="2" borderId="47" xfId="0" applyFont="1" applyFill="1" applyBorder="1" applyAlignment="1"/>
    <xf numFmtId="0" fontId="0" fillId="2" borderId="48" xfId="0" applyFont="1" applyFill="1" applyBorder="1" applyAlignment="1"/>
    <xf numFmtId="179" fontId="2" fillId="2" borderId="49" xfId="0" applyNumberFormat="1" applyFont="1" applyFill="1" applyBorder="1" applyAlignment="1">
      <alignment horizontal="center" vertical="center"/>
    </xf>
    <xf numFmtId="179" fontId="2" fillId="2" borderId="0" xfId="0" applyNumberFormat="1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180" fontId="0" fillId="2" borderId="0" xfId="0" applyNumberFormat="1" applyFont="1" applyFill="1" applyBorder="1" applyAlignment="1"/>
    <xf numFmtId="49" fontId="8" fillId="0" borderId="5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80" fontId="2" fillId="2" borderId="57" xfId="0" applyNumberFormat="1" applyFont="1" applyFill="1" applyBorder="1" applyAlignment="1">
      <alignment horizontal="center" vertical="center"/>
    </xf>
    <xf numFmtId="176" fontId="1" fillId="0" borderId="57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80" fontId="12" fillId="0" borderId="57" xfId="0" applyNumberFormat="1" applyFont="1" applyFill="1" applyBorder="1" applyAlignment="1">
      <alignment vertical="center"/>
    </xf>
    <xf numFmtId="181" fontId="1" fillId="0" borderId="57" xfId="0" applyNumberFormat="1" applyFont="1" applyFill="1" applyBorder="1" applyAlignment="1">
      <alignment horizontal="center" vertical="center"/>
    </xf>
    <xf numFmtId="181" fontId="1" fillId="5" borderId="5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49" fontId="8" fillId="0" borderId="57" xfId="0" applyNumberFormat="1" applyFont="1" applyFill="1" applyBorder="1" applyAlignment="1">
      <alignment horizontal="center" vertical="center" wrapText="1"/>
    </xf>
    <xf numFmtId="178" fontId="2" fillId="2" borderId="29" xfId="0" applyNumberFormat="1" applyFont="1" applyFill="1" applyBorder="1" applyAlignment="1">
      <alignment horizontal="center" vertical="center"/>
    </xf>
    <xf numFmtId="49" fontId="13" fillId="2" borderId="60" xfId="0" applyNumberFormat="1" applyFont="1" applyFill="1" applyBorder="1" applyAlignment="1">
      <alignment horizontal="center" vertical="center" wrapText="1"/>
    </xf>
    <xf numFmtId="49" fontId="13" fillId="2" borderId="61" xfId="0" applyNumberFormat="1" applyFont="1" applyFill="1" applyBorder="1" applyAlignment="1">
      <alignment horizontal="center" vertical="top" wrapText="1"/>
    </xf>
    <xf numFmtId="49" fontId="2" fillId="2" borderId="61" xfId="0" applyNumberFormat="1" applyFont="1" applyFill="1" applyBorder="1" applyAlignment="1">
      <alignment horizontal="center" vertical="center" wrapText="1"/>
    </xf>
    <xf numFmtId="49" fontId="13" fillId="2" borderId="61" xfId="0" applyNumberFormat="1" applyFont="1" applyFill="1" applyBorder="1" applyAlignment="1">
      <alignment horizontal="left" vertical="center" wrapText="1"/>
    </xf>
    <xf numFmtId="0" fontId="2" fillId="2" borderId="63" xfId="0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2" borderId="63" xfId="0" applyFont="1" applyFill="1" applyBorder="1" applyAlignment="1"/>
    <xf numFmtId="49" fontId="1" fillId="2" borderId="21" xfId="0" applyNumberFormat="1" applyFont="1" applyFill="1" applyBorder="1" applyAlignment="1">
      <alignment horizontal="center" vertical="center"/>
    </xf>
    <xf numFmtId="49" fontId="6" fillId="0" borderId="26" xfId="0" applyNumberFormat="1" applyFont="1" applyFill="1" applyBorder="1" applyAlignment="1">
      <alignment vertical="center"/>
    </xf>
    <xf numFmtId="49" fontId="6" fillId="0" borderId="26" xfId="0" applyNumberFormat="1" applyFont="1" applyFill="1" applyBorder="1" applyAlignment="1">
      <alignment horizontal="center"/>
    </xf>
    <xf numFmtId="49" fontId="6" fillId="0" borderId="26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left" vertical="center" wrapText="1"/>
    </xf>
    <xf numFmtId="0" fontId="15" fillId="4" borderId="71" xfId="0" applyFont="1" applyFill="1" applyBorder="1" applyAlignment="1">
      <alignment vertical="center"/>
    </xf>
    <xf numFmtId="49" fontId="14" fillId="4" borderId="71" xfId="0" applyNumberFormat="1" applyFont="1" applyFill="1" applyBorder="1" applyAlignment="1">
      <alignment horizontal="left" vertical="center" wrapText="1"/>
    </xf>
    <xf numFmtId="49" fontId="14" fillId="4" borderId="72" xfId="0" applyNumberFormat="1" applyFont="1" applyFill="1" applyBorder="1" applyAlignment="1">
      <alignment horizontal="left" vertical="center" wrapText="1"/>
    </xf>
    <xf numFmtId="49" fontId="6" fillId="0" borderId="1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49" fontId="8" fillId="0" borderId="24" xfId="0" applyNumberFormat="1" applyFont="1" applyFill="1" applyBorder="1" applyAlignment="1">
      <alignment horizontal="center" vertical="center" wrapText="1"/>
    </xf>
    <xf numFmtId="49" fontId="8" fillId="0" borderId="7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right" vertical="center" wrapText="1"/>
    </xf>
    <xf numFmtId="178" fontId="2" fillId="2" borderId="64" xfId="0" applyNumberFormat="1" applyFont="1" applyFill="1" applyBorder="1" applyAlignment="1">
      <alignment horizontal="center" vertical="center"/>
    </xf>
    <xf numFmtId="0" fontId="6" fillId="6" borderId="78" xfId="0" applyFont="1" applyFill="1" applyBorder="1" applyAlignment="1">
      <alignment horizontal="right" vertical="center" wrapText="1"/>
    </xf>
    <xf numFmtId="181" fontId="6" fillId="6" borderId="19" xfId="0" applyNumberFormat="1" applyFont="1" applyFill="1" applyBorder="1" applyAlignment="1">
      <alignment horizontal="center" vertical="center" wrapText="1"/>
    </xf>
    <xf numFmtId="180" fontId="2" fillId="2" borderId="0" xfId="0" applyNumberFormat="1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2" borderId="82" xfId="0" applyFont="1" applyFill="1" applyBorder="1" applyAlignment="1">
      <alignment horizontal="center" vertical="center"/>
    </xf>
    <xf numFmtId="0" fontId="0" fillId="2" borderId="82" xfId="0" applyFont="1" applyFill="1" applyBorder="1" applyAlignment="1"/>
    <xf numFmtId="0" fontId="0" fillId="2" borderId="83" xfId="0" applyFont="1" applyFill="1" applyBorder="1" applyAlignment="1"/>
    <xf numFmtId="0" fontId="2" fillId="0" borderId="28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178" fontId="2" fillId="0" borderId="28" xfId="0" applyNumberFormat="1" applyFont="1" applyFill="1" applyBorder="1" applyAlignment="1">
      <alignment horizontal="center" vertical="center"/>
    </xf>
    <xf numFmtId="178" fontId="2" fillId="0" borderId="29" xfId="0" applyNumberFormat="1" applyFont="1" applyFill="1" applyBorder="1" applyAlignment="1">
      <alignment horizontal="center" vertical="center"/>
    </xf>
    <xf numFmtId="49" fontId="2" fillId="0" borderId="61" xfId="0" applyNumberFormat="1" applyFont="1" applyFill="1" applyBorder="1" applyAlignment="1">
      <alignment horizontal="center" vertical="center" wrapText="1"/>
    </xf>
    <xf numFmtId="180" fontId="6" fillId="0" borderId="89" xfId="0" applyNumberFormat="1" applyFont="1" applyFill="1" applyBorder="1" applyAlignment="1">
      <alignment horizontal="center" vertical="center"/>
    </xf>
    <xf numFmtId="180" fontId="6" fillId="0" borderId="90" xfId="0" applyNumberFormat="1" applyFont="1" applyFill="1" applyBorder="1" applyAlignment="1">
      <alignment horizontal="center" vertical="center"/>
    </xf>
    <xf numFmtId="178" fontId="8" fillId="0" borderId="35" xfId="0" applyNumberFormat="1" applyFont="1" applyFill="1" applyBorder="1" applyAlignment="1">
      <alignment horizontal="center" vertical="center"/>
    </xf>
    <xf numFmtId="0" fontId="12" fillId="0" borderId="74" xfId="0" applyFont="1" applyFill="1" applyBorder="1" applyAlignment="1">
      <alignment vertical="center"/>
    </xf>
    <xf numFmtId="49" fontId="6" fillId="6" borderId="66" xfId="0" applyNumberFormat="1" applyFont="1" applyFill="1" applyBorder="1" applyAlignment="1">
      <alignment horizontal="right" vertical="center" wrapText="1"/>
    </xf>
    <xf numFmtId="0" fontId="6" fillId="6" borderId="18" xfId="0" applyFont="1" applyFill="1" applyBorder="1" applyAlignment="1">
      <alignment horizontal="right" vertical="center" wrapText="1"/>
    </xf>
    <xf numFmtId="181" fontId="6" fillId="6" borderId="76" xfId="0" applyNumberFormat="1" applyFont="1" applyFill="1" applyBorder="1" applyAlignment="1">
      <alignment horizontal="center" vertical="center" wrapText="1"/>
    </xf>
    <xf numFmtId="181" fontId="12" fillId="6" borderId="77" xfId="0" applyNumberFormat="1" applyFont="1" applyFill="1" applyBorder="1" applyAlignment="1">
      <alignment vertical="center"/>
    </xf>
    <xf numFmtId="49" fontId="1" fillId="2" borderId="45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49" fontId="6" fillId="6" borderId="88" xfId="0" applyNumberFormat="1" applyFont="1" applyFill="1" applyBorder="1" applyAlignment="1">
      <alignment horizontal="right" vertical="center" wrapText="1"/>
    </xf>
    <xf numFmtId="49" fontId="14" fillId="4" borderId="22" xfId="0" applyNumberFormat="1" applyFont="1" applyFill="1" applyBorder="1" applyAlignment="1">
      <alignment horizontal="left" vertical="center" wrapText="1"/>
    </xf>
    <xf numFmtId="49" fontId="14" fillId="4" borderId="23" xfId="0" applyNumberFormat="1" applyFont="1" applyFill="1" applyBorder="1" applyAlignment="1">
      <alignment horizontal="left" vertical="center" wrapText="1"/>
    </xf>
    <xf numFmtId="49" fontId="14" fillId="4" borderId="55" xfId="0" applyNumberFormat="1" applyFont="1" applyFill="1" applyBorder="1" applyAlignment="1">
      <alignment horizontal="left" vertical="center" wrapText="1"/>
    </xf>
    <xf numFmtId="49" fontId="6" fillId="0" borderId="26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2" fillId="2" borderId="67" xfId="0" applyNumberFormat="1" applyFont="1" applyFill="1" applyBorder="1" applyAlignment="1">
      <alignment horizontal="center" vertical="center"/>
    </xf>
    <xf numFmtId="181" fontId="6" fillId="6" borderId="68" xfId="0" applyNumberFormat="1" applyFont="1" applyFill="1" applyBorder="1" applyAlignment="1">
      <alignment horizontal="center" vertical="center" wrapText="1"/>
    </xf>
    <xf numFmtId="181" fontId="6" fillId="6" borderId="69" xfId="0" applyNumberFormat="1" applyFont="1" applyFill="1" applyBorder="1" applyAlignment="1">
      <alignment horizontal="center" vertical="center" wrapText="1"/>
    </xf>
    <xf numFmtId="181" fontId="6" fillId="6" borderId="81" xfId="0" applyNumberFormat="1" applyFont="1" applyFill="1" applyBorder="1" applyAlignment="1">
      <alignment horizontal="center" vertical="center" wrapText="1"/>
    </xf>
    <xf numFmtId="49" fontId="14" fillId="4" borderId="70" xfId="0" applyNumberFormat="1" applyFont="1" applyFill="1" applyBorder="1" applyAlignment="1">
      <alignment horizontal="left" vertical="center" wrapText="1"/>
    </xf>
    <xf numFmtId="0" fontId="15" fillId="4" borderId="71" xfId="0" applyFont="1" applyFill="1" applyBorder="1" applyAlignment="1">
      <alignment vertical="center"/>
    </xf>
    <xf numFmtId="49" fontId="6" fillId="0" borderId="6" xfId="0" applyNumberFormat="1" applyFont="1" applyFill="1" applyBorder="1" applyAlignment="1">
      <alignment horizontal="center"/>
    </xf>
    <xf numFmtId="0" fontId="6" fillId="0" borderId="73" xfId="0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181" fontId="2" fillId="2" borderId="5" xfId="0" applyNumberFormat="1" applyFont="1" applyFill="1" applyBorder="1" applyAlignment="1">
      <alignment horizontal="center" vertical="center"/>
    </xf>
    <xf numFmtId="181" fontId="0" fillId="2" borderId="5" xfId="0" applyNumberFormat="1" applyFont="1" applyFill="1" applyBorder="1" applyAlignment="1"/>
    <xf numFmtId="49" fontId="10" fillId="2" borderId="45" xfId="0" applyNumberFormat="1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63" xfId="0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64" xfId="0" applyNumberFormat="1" applyFont="1" applyFill="1" applyBorder="1" applyAlignment="1">
      <alignment horizontal="center" vertical="center" wrapText="1"/>
    </xf>
    <xf numFmtId="49" fontId="2" fillId="2" borderId="35" xfId="0" applyNumberFormat="1" applyFont="1" applyFill="1" applyBorder="1" applyAlignment="1">
      <alignment horizontal="center"/>
    </xf>
    <xf numFmtId="0" fontId="0" fillId="2" borderId="46" xfId="0" applyFont="1" applyFill="1" applyBorder="1" applyAlignment="1"/>
    <xf numFmtId="0" fontId="0" fillId="2" borderId="36" xfId="0" applyFont="1" applyFill="1" applyBorder="1" applyAlignment="1"/>
    <xf numFmtId="178" fontId="2" fillId="2" borderId="35" xfId="0" applyNumberFormat="1" applyFont="1" applyFill="1" applyBorder="1" applyAlignment="1">
      <alignment horizontal="center" vertical="center"/>
    </xf>
    <xf numFmtId="0" fontId="0" fillId="2" borderId="65" xfId="0" applyFont="1" applyFill="1" applyBorder="1" applyAlignment="1">
      <alignment vertical="center"/>
    </xf>
    <xf numFmtId="178" fontId="2" fillId="2" borderId="28" xfId="0" applyNumberFormat="1" applyFont="1" applyFill="1" applyBorder="1" applyAlignment="1">
      <alignment horizontal="center" vertical="center"/>
    </xf>
    <xf numFmtId="0" fontId="0" fillId="2" borderId="28" xfId="0" applyFont="1" applyFill="1" applyBorder="1" applyAlignment="1"/>
    <xf numFmtId="178" fontId="2" fillId="0" borderId="28" xfId="0" applyNumberFormat="1" applyFont="1" applyFill="1" applyBorder="1" applyAlignment="1">
      <alignment horizontal="center" vertical="center"/>
    </xf>
    <xf numFmtId="0" fontId="0" fillId="0" borderId="28" xfId="0" applyFont="1" applyFill="1" applyBorder="1" applyAlignment="1"/>
    <xf numFmtId="49" fontId="1" fillId="2" borderId="41" xfId="0" applyNumberFormat="1" applyFont="1" applyFill="1" applyBorder="1" applyAlignment="1">
      <alignment horizontal="left" vertical="center" wrapText="1"/>
    </xf>
    <xf numFmtId="0" fontId="0" fillId="2" borderId="42" xfId="0" applyFont="1" applyFill="1" applyBorder="1" applyAlignment="1"/>
    <xf numFmtId="0" fontId="0" fillId="2" borderId="43" xfId="0" applyFont="1" applyFill="1" applyBorder="1" applyAlignment="1"/>
    <xf numFmtId="0" fontId="0" fillId="2" borderId="44" xfId="0" applyFont="1" applyFill="1" applyBorder="1" applyAlignment="1"/>
    <xf numFmtId="0" fontId="0" fillId="2" borderId="62" xfId="0" applyFont="1" applyFill="1" applyBorder="1" applyAlignment="1"/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2" fillId="2" borderId="15" xfId="0" applyNumberFormat="1" applyFont="1" applyFill="1" applyBorder="1" applyAlignment="1">
      <alignment horizontal="center" vertical="center" wrapText="1"/>
    </xf>
    <xf numFmtId="9" fontId="2" fillId="2" borderId="6" xfId="0" applyNumberFormat="1" applyFont="1" applyFill="1" applyBorder="1" applyAlignment="1">
      <alignment horizontal="center" vertical="center"/>
    </xf>
    <xf numFmtId="9" fontId="2" fillId="2" borderId="7" xfId="0" applyNumberFormat="1" applyFont="1" applyFill="1" applyBorder="1" applyAlignment="1">
      <alignment horizontal="center" vertical="center"/>
    </xf>
    <xf numFmtId="9" fontId="2" fillId="2" borderId="15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right" vertical="center"/>
    </xf>
    <xf numFmtId="49" fontId="1" fillId="0" borderId="5" xfId="0" applyNumberFormat="1" applyFont="1" applyFill="1" applyBorder="1" applyAlignment="1">
      <alignment horizontal="right" vertical="center"/>
    </xf>
    <xf numFmtId="49" fontId="1" fillId="5" borderId="16" xfId="0" applyNumberFormat="1" applyFont="1" applyFill="1" applyBorder="1" applyAlignment="1">
      <alignment horizontal="right" vertical="center"/>
    </xf>
    <xf numFmtId="49" fontId="1" fillId="5" borderId="20" xfId="0" applyNumberFormat="1" applyFont="1" applyFill="1" applyBorder="1" applyAlignment="1">
      <alignment horizontal="right" vertical="center"/>
    </xf>
    <xf numFmtId="49" fontId="7" fillId="4" borderId="84" xfId="0" applyNumberFormat="1" applyFont="1" applyFill="1" applyBorder="1" applyAlignment="1">
      <alignment horizontal="left" vertical="center"/>
    </xf>
    <xf numFmtId="49" fontId="7" fillId="4" borderId="85" xfId="0" applyNumberFormat="1" applyFont="1" applyFill="1" applyBorder="1" applyAlignment="1">
      <alignment horizontal="left" vertical="center"/>
    </xf>
    <xf numFmtId="49" fontId="7" fillId="4" borderId="86" xfId="0" applyNumberFormat="1" applyFont="1" applyFill="1" applyBorder="1" applyAlignment="1">
      <alignment horizontal="left" vertical="center"/>
    </xf>
    <xf numFmtId="49" fontId="7" fillId="4" borderId="87" xfId="0" applyNumberFormat="1" applyFont="1" applyFill="1" applyBorder="1" applyAlignment="1">
      <alignment horizontal="left" vertical="center"/>
    </xf>
    <xf numFmtId="49" fontId="1" fillId="2" borderId="14" xfId="0" applyNumberFormat="1" applyFont="1" applyFill="1" applyBorder="1" applyAlignment="1">
      <alignment horizontal="left" vertical="center" wrapText="1"/>
    </xf>
    <xf numFmtId="0" fontId="0" fillId="2" borderId="5" xfId="0" applyFont="1" applyFill="1" applyBorder="1" applyAlignment="1"/>
    <xf numFmtId="0" fontId="0" fillId="2" borderId="35" xfId="0" applyFont="1" applyFill="1" applyBorder="1" applyAlignment="1"/>
    <xf numFmtId="0" fontId="0" fillId="2" borderId="59" xfId="0" applyFont="1" applyFill="1" applyBorder="1" applyAlignment="1"/>
    <xf numFmtId="0" fontId="8" fillId="0" borderId="3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left" vertical="center"/>
    </xf>
    <xf numFmtId="49" fontId="6" fillId="0" borderId="26" xfId="0" applyNumberFormat="1" applyFont="1" applyFill="1" applyBorder="1" applyAlignment="1">
      <alignment horizontal="left" vertical="center"/>
    </xf>
    <xf numFmtId="49" fontId="6" fillId="0" borderId="27" xfId="0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56" xfId="0" applyNumberFormat="1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176" fontId="2" fillId="2" borderId="53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176" fontId="1" fillId="2" borderId="5" xfId="0" applyNumberFormat="1" applyFont="1" applyFill="1" applyBorder="1" applyAlignment="1">
      <alignment horizontal="center" vertical="center"/>
    </xf>
    <xf numFmtId="176" fontId="1" fillId="2" borderId="52" xfId="0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176" fontId="1" fillId="2" borderId="20" xfId="0" applyNumberFormat="1" applyFont="1" applyFill="1" applyBorder="1" applyAlignment="1">
      <alignment horizontal="center" vertical="center"/>
    </xf>
    <xf numFmtId="176" fontId="1" fillId="2" borderId="54" xfId="0" applyNumberFormat="1" applyFont="1" applyFill="1" applyBorder="1" applyAlignment="1">
      <alignment horizontal="center" vertical="center"/>
    </xf>
    <xf numFmtId="49" fontId="7" fillId="4" borderId="22" xfId="0" applyNumberFormat="1" applyFont="1" applyFill="1" applyBorder="1" applyAlignment="1">
      <alignment horizontal="left" vertical="center"/>
    </xf>
    <xf numFmtId="49" fontId="7" fillId="4" borderId="23" xfId="0" applyNumberFormat="1" applyFont="1" applyFill="1" applyBorder="1" applyAlignment="1">
      <alignment horizontal="left" vertical="center"/>
    </xf>
    <xf numFmtId="49" fontId="7" fillId="4" borderId="55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0" fontId="0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49" fontId="5" fillId="3" borderId="12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52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</cellXfs>
  <cellStyles count="1">
    <cellStyle name="常规" xfId="0" builtinId="0"/>
  </cellStyles>
  <dxfs count="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00FF"/>
      <rgbColor rgb="009BBB59"/>
      <rgbColor rgb="0017375D"/>
      <rgbColor rgb="00FF0000"/>
      <rgbColor rgb="00EAF1DD"/>
      <rgbColor rgb="00C2D69A"/>
      <rgbColor rgb="00388194"/>
      <rgbColor rgb="004D5D2C"/>
      <rgbColor rgb="00EEECE1"/>
      <rgbColor rgb="001F375A"/>
      <rgbColor rgb="00538ED5"/>
      <rgbColor rgb="007891B0"/>
      <rgbColor rgb="00D2DBE5"/>
      <rgbColor rgb="00A7A7A7"/>
      <rgbColor rgb="000F243E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8"/>
  <sheetViews>
    <sheetView showGridLines="0" tabSelected="1" zoomScale="60" zoomScaleNormal="60" workbookViewId="0">
      <selection activeCell="Q17" sqref="Q17"/>
    </sheetView>
  </sheetViews>
  <sheetFormatPr defaultColWidth="8.875" defaultRowHeight="17.25" customHeight="1"/>
  <cols>
    <col min="2" max="2" width="5.375" style="1" customWidth="1"/>
    <col min="3" max="3" width="45.875" style="1" customWidth="1"/>
    <col min="4" max="4" width="30.875" style="1" customWidth="1"/>
    <col min="5" max="5" width="11.5" style="1" customWidth="1"/>
    <col min="6" max="7" width="11.125" style="1" customWidth="1"/>
    <col min="8" max="8" width="9.5" style="1" customWidth="1"/>
    <col min="9" max="9" width="10.625" style="1" customWidth="1"/>
    <col min="10" max="10" width="9.25" style="1" customWidth="1"/>
    <col min="11" max="11" width="14.625" style="1" customWidth="1"/>
    <col min="12" max="12" width="11" style="1" customWidth="1"/>
    <col min="13" max="13" width="19.5" style="1" customWidth="1"/>
    <col min="14" max="256" width="8.875" style="1" customWidth="1"/>
  </cols>
  <sheetData>
    <row r="1" spans="2:13" ht="18" customHeight="1">
      <c r="B1" s="2" t="s">
        <v>0</v>
      </c>
      <c r="C1" s="3"/>
      <c r="D1" s="3"/>
      <c r="E1" s="4"/>
      <c r="F1" s="3"/>
      <c r="G1" s="3"/>
      <c r="H1" s="3"/>
      <c r="I1" s="4"/>
      <c r="J1" s="3"/>
      <c r="K1" s="3"/>
      <c r="L1" s="4"/>
      <c r="M1" s="51"/>
    </row>
    <row r="2" spans="2:13" ht="17.100000000000001" customHeight="1">
      <c r="B2" s="5"/>
      <c r="C2" s="6"/>
      <c r="D2" s="6"/>
      <c r="E2" s="7"/>
      <c r="F2" s="6"/>
      <c r="G2" s="6"/>
      <c r="H2" s="6"/>
      <c r="I2" s="7"/>
      <c r="J2" s="6"/>
      <c r="K2" s="6"/>
      <c r="L2" s="23"/>
      <c r="M2" s="52"/>
    </row>
    <row r="3" spans="2:13" ht="18" customHeight="1">
      <c r="B3" s="214" t="s">
        <v>1</v>
      </c>
      <c r="C3" s="215"/>
      <c r="D3" s="227" t="s">
        <v>108</v>
      </c>
      <c r="E3" s="217"/>
      <c r="F3" s="217"/>
      <c r="G3" s="217"/>
      <c r="H3" s="217"/>
      <c r="I3" s="217"/>
      <c r="J3" s="217"/>
      <c r="K3" s="218"/>
      <c r="L3" s="53"/>
      <c r="M3" s="52"/>
    </row>
    <row r="4" spans="2:13" ht="17.100000000000001" customHeight="1">
      <c r="B4" s="214" t="s">
        <v>2</v>
      </c>
      <c r="C4" s="215"/>
      <c r="D4" s="227" t="s">
        <v>3</v>
      </c>
      <c r="E4" s="217"/>
      <c r="F4" s="217"/>
      <c r="G4" s="217"/>
      <c r="H4" s="217"/>
      <c r="I4" s="217"/>
      <c r="J4" s="217"/>
      <c r="K4" s="218"/>
      <c r="L4" s="53"/>
      <c r="M4" s="52"/>
    </row>
    <row r="5" spans="2:13" ht="17.100000000000001" customHeight="1">
      <c r="B5" s="214" t="s">
        <v>4</v>
      </c>
      <c r="C5" s="215"/>
      <c r="D5" s="227" t="s">
        <v>5</v>
      </c>
      <c r="E5" s="217"/>
      <c r="F5" s="217"/>
      <c r="G5" s="217"/>
      <c r="H5" s="217"/>
      <c r="I5" s="217"/>
      <c r="J5" s="217"/>
      <c r="K5" s="218"/>
      <c r="L5" s="53"/>
      <c r="M5" s="52"/>
    </row>
    <row r="6" spans="2:13" ht="17.100000000000001" customHeight="1">
      <c r="B6" s="214" t="s">
        <v>6</v>
      </c>
      <c r="C6" s="215"/>
      <c r="D6" s="228" t="s">
        <v>7</v>
      </c>
      <c r="E6" s="217"/>
      <c r="F6" s="217"/>
      <c r="G6" s="217"/>
      <c r="H6" s="217"/>
      <c r="I6" s="217"/>
      <c r="J6" s="217"/>
      <c r="K6" s="218"/>
      <c r="L6" s="53"/>
      <c r="M6" s="52"/>
    </row>
    <row r="7" spans="2:13" ht="20.100000000000001" customHeight="1">
      <c r="B7" s="214" t="s">
        <v>8</v>
      </c>
      <c r="C7" s="215"/>
      <c r="D7" s="216" t="s">
        <v>9</v>
      </c>
      <c r="E7" s="217"/>
      <c r="F7" s="217"/>
      <c r="G7" s="217"/>
      <c r="H7" s="217"/>
      <c r="I7" s="217"/>
      <c r="J7" s="217"/>
      <c r="K7" s="218"/>
      <c r="L7" s="53"/>
      <c r="M7" s="52"/>
    </row>
    <row r="8" spans="2:13" ht="17.100000000000001" customHeight="1">
      <c r="B8" s="214" t="s">
        <v>10</v>
      </c>
      <c r="C8" s="215"/>
      <c r="D8" s="216" t="s">
        <v>11</v>
      </c>
      <c r="E8" s="217"/>
      <c r="F8" s="217"/>
      <c r="G8" s="217"/>
      <c r="H8" s="217"/>
      <c r="I8" s="217"/>
      <c r="J8" s="217"/>
      <c r="K8" s="218"/>
      <c r="L8" s="53"/>
      <c r="M8" s="52"/>
    </row>
    <row r="9" spans="2:13" ht="18" customHeight="1">
      <c r="B9" s="8"/>
      <c r="C9" s="9"/>
      <c r="D9" s="9"/>
      <c r="E9" s="10"/>
      <c r="F9" s="9"/>
      <c r="G9" s="9"/>
      <c r="H9" s="9"/>
      <c r="I9" s="10"/>
      <c r="J9" s="9"/>
      <c r="K9" s="9"/>
      <c r="L9" s="54"/>
      <c r="M9" s="52"/>
    </row>
    <row r="10" spans="2:13" ht="18" customHeight="1">
      <c r="B10" s="11" t="s">
        <v>12</v>
      </c>
      <c r="C10" s="12"/>
      <c r="D10" s="12"/>
      <c r="E10" s="13"/>
      <c r="F10" s="12"/>
      <c r="G10" s="12"/>
      <c r="H10" s="12"/>
      <c r="I10" s="13"/>
      <c r="J10" s="12"/>
      <c r="K10" s="12"/>
      <c r="L10" s="23"/>
      <c r="M10" s="52"/>
    </row>
    <row r="11" spans="2:13" ht="18" customHeight="1">
      <c r="B11" s="219" t="s">
        <v>13</v>
      </c>
      <c r="C11" s="220"/>
      <c r="D11" s="220"/>
      <c r="E11" s="220"/>
      <c r="F11" s="220"/>
      <c r="G11" s="14"/>
      <c r="H11" s="221" t="s">
        <v>14</v>
      </c>
      <c r="I11" s="220"/>
      <c r="J11" s="220"/>
      <c r="K11" s="222"/>
      <c r="L11" s="55"/>
      <c r="M11" s="52"/>
    </row>
    <row r="12" spans="2:13" ht="18" customHeight="1">
      <c r="B12" s="15" t="s">
        <v>15</v>
      </c>
      <c r="C12" s="223" t="s">
        <v>16</v>
      </c>
      <c r="D12" s="224"/>
      <c r="E12" s="224"/>
      <c r="F12" s="224"/>
      <c r="G12" s="17"/>
      <c r="H12" s="225">
        <f>M40</f>
        <v>60830</v>
      </c>
      <c r="I12" s="225"/>
      <c r="J12" s="225"/>
      <c r="K12" s="226"/>
      <c r="L12" s="55"/>
      <c r="M12" s="52"/>
    </row>
    <row r="13" spans="2:13" ht="20.100000000000001" customHeight="1">
      <c r="B13" s="15" t="s">
        <v>17</v>
      </c>
      <c r="C13" s="223" t="s">
        <v>18</v>
      </c>
      <c r="D13" s="224"/>
      <c r="E13" s="224"/>
      <c r="F13" s="224"/>
      <c r="G13" s="17"/>
      <c r="H13" s="225">
        <f>K67</f>
        <v>124300</v>
      </c>
      <c r="I13" s="225"/>
      <c r="J13" s="225"/>
      <c r="K13" s="226"/>
      <c r="L13" s="55"/>
      <c r="M13" s="52"/>
    </row>
    <row r="14" spans="2:13" ht="20.100000000000001" customHeight="1">
      <c r="B14" s="15" t="s">
        <v>19</v>
      </c>
      <c r="C14" s="223" t="s">
        <v>20</v>
      </c>
      <c r="D14" s="224"/>
      <c r="E14" s="224"/>
      <c r="F14" s="224"/>
      <c r="G14" s="17"/>
      <c r="H14" s="225">
        <f>F71</f>
        <v>0</v>
      </c>
      <c r="I14" s="225"/>
      <c r="J14" s="225"/>
      <c r="K14" s="226"/>
      <c r="L14" s="55"/>
      <c r="M14" s="52"/>
    </row>
    <row r="15" spans="2:13" ht="18" customHeight="1">
      <c r="B15" s="15" t="s">
        <v>21</v>
      </c>
      <c r="C15" s="196" t="s">
        <v>22</v>
      </c>
      <c r="D15" s="197"/>
      <c r="E15" s="197"/>
      <c r="F15" s="198"/>
      <c r="G15" s="17"/>
      <c r="H15" s="199">
        <f>G78</f>
        <v>0</v>
      </c>
      <c r="I15" s="200"/>
      <c r="J15" s="200"/>
      <c r="K15" s="201"/>
      <c r="L15" s="55"/>
      <c r="M15" s="52"/>
    </row>
    <row r="16" spans="2:13" ht="18" customHeight="1">
      <c r="B16" s="15" t="s">
        <v>23</v>
      </c>
      <c r="C16" s="202" t="s">
        <v>24</v>
      </c>
      <c r="D16" s="203"/>
      <c r="E16" s="203"/>
      <c r="F16" s="203"/>
      <c r="G16" s="18"/>
      <c r="H16" s="204">
        <f>SUM(H12:H15)</f>
        <v>185130</v>
      </c>
      <c r="I16" s="204"/>
      <c r="J16" s="204"/>
      <c r="K16" s="205"/>
      <c r="L16" s="55"/>
      <c r="M16" s="52"/>
    </row>
    <row r="17" spans="2:13" ht="18" customHeight="1">
      <c r="B17" s="15" t="s">
        <v>25</v>
      </c>
      <c r="C17" s="202" t="s">
        <v>26</v>
      </c>
      <c r="D17" s="203"/>
      <c r="E17" s="203"/>
      <c r="F17" s="203"/>
      <c r="G17" s="18"/>
      <c r="H17" s="204">
        <f>H16*0.06</f>
        <v>11107.8</v>
      </c>
      <c r="I17" s="204"/>
      <c r="J17" s="204"/>
      <c r="K17" s="205"/>
      <c r="L17" s="55"/>
      <c r="M17" s="52"/>
    </row>
    <row r="18" spans="2:13" ht="18" customHeight="1">
      <c r="B18" s="19" t="s">
        <v>27</v>
      </c>
      <c r="C18" s="206" t="s">
        <v>28</v>
      </c>
      <c r="D18" s="207"/>
      <c r="E18" s="207"/>
      <c r="F18" s="208"/>
      <c r="G18" s="20"/>
      <c r="H18" s="209">
        <f>SUM(H16:K17)</f>
        <v>196237.8</v>
      </c>
      <c r="I18" s="209"/>
      <c r="J18" s="209"/>
      <c r="K18" s="210"/>
      <c r="L18" s="55"/>
      <c r="M18" s="52"/>
    </row>
    <row r="19" spans="2:13" ht="18" customHeight="1">
      <c r="B19" s="21"/>
      <c r="C19" s="22"/>
      <c r="D19" s="22"/>
      <c r="E19" s="23"/>
      <c r="F19" s="22"/>
      <c r="G19" s="22"/>
      <c r="H19" s="22"/>
      <c r="I19" s="23"/>
      <c r="J19" s="22"/>
      <c r="K19" s="56"/>
      <c r="L19" s="23"/>
      <c r="M19" s="52"/>
    </row>
    <row r="20" spans="2:13" ht="18" customHeight="1">
      <c r="B20" s="211" t="s">
        <v>29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3"/>
    </row>
    <row r="21" spans="2:13" ht="18" customHeight="1">
      <c r="B21" s="24" t="s">
        <v>30</v>
      </c>
      <c r="C21" s="189" t="s">
        <v>31</v>
      </c>
      <c r="D21" s="190"/>
      <c r="E21" s="190"/>
      <c r="F21" s="190"/>
      <c r="G21" s="191"/>
      <c r="H21" s="192"/>
      <c r="I21" s="189"/>
      <c r="J21" s="191"/>
      <c r="K21" s="192"/>
      <c r="L21" s="189"/>
      <c r="M21" s="193"/>
    </row>
    <row r="22" spans="2:13" ht="30.95" customHeight="1">
      <c r="B22" s="25"/>
      <c r="C22" s="26" t="s">
        <v>32</v>
      </c>
      <c r="D22" s="26" t="s">
        <v>33</v>
      </c>
      <c r="E22" s="26" t="s">
        <v>34</v>
      </c>
      <c r="F22" s="26" t="s">
        <v>35</v>
      </c>
      <c r="G22" s="26" t="s">
        <v>33</v>
      </c>
      <c r="H22" s="26" t="s">
        <v>34</v>
      </c>
      <c r="I22" s="26" t="s">
        <v>35</v>
      </c>
      <c r="J22" s="26" t="s">
        <v>33</v>
      </c>
      <c r="K22" s="26" t="s">
        <v>34</v>
      </c>
      <c r="L22" s="26" t="s">
        <v>35</v>
      </c>
      <c r="M22" s="57" t="s">
        <v>36</v>
      </c>
    </row>
    <row r="23" spans="2:13" ht="47.1" customHeight="1">
      <c r="B23" s="27"/>
      <c r="C23" s="28"/>
      <c r="D23" s="29"/>
      <c r="E23" s="30"/>
      <c r="F23" s="30"/>
      <c r="G23" s="29"/>
      <c r="H23" s="30"/>
      <c r="I23" s="30"/>
      <c r="J23" s="58"/>
      <c r="K23" s="58"/>
      <c r="L23" s="58"/>
      <c r="M23" s="59"/>
    </row>
    <row r="24" spans="2:13" ht="18" customHeight="1">
      <c r="B24" s="166" t="s">
        <v>37</v>
      </c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60">
        <f>SUM(M23:M23)</f>
        <v>0</v>
      </c>
    </row>
    <row r="25" spans="2:13" ht="18" customHeight="1">
      <c r="B25" s="24" t="s">
        <v>30</v>
      </c>
      <c r="C25" s="189" t="s">
        <v>38</v>
      </c>
      <c r="D25" s="190"/>
      <c r="E25" s="190"/>
      <c r="F25" s="190"/>
      <c r="G25" s="191"/>
      <c r="H25" s="192"/>
      <c r="I25" s="189"/>
      <c r="J25" s="191"/>
      <c r="K25" s="192"/>
      <c r="L25" s="189"/>
      <c r="M25" s="193"/>
    </row>
    <row r="26" spans="2:13" ht="18" customHeight="1">
      <c r="B26" s="31"/>
      <c r="C26" s="26" t="s">
        <v>32</v>
      </c>
      <c r="D26" s="32" t="s">
        <v>39</v>
      </c>
      <c r="E26" s="194" t="s">
        <v>40</v>
      </c>
      <c r="F26" s="194"/>
      <c r="G26" s="195"/>
      <c r="H26" s="182" t="s">
        <v>41</v>
      </c>
      <c r="I26" s="182"/>
      <c r="J26" s="183" t="s">
        <v>42</v>
      </c>
      <c r="K26" s="183"/>
      <c r="L26" s="61" t="s">
        <v>43</v>
      </c>
      <c r="M26" s="57" t="s">
        <v>36</v>
      </c>
    </row>
    <row r="27" spans="2:13" ht="45.95" customHeight="1">
      <c r="B27" s="27" t="s">
        <v>15</v>
      </c>
      <c r="C27" s="28" t="s">
        <v>44</v>
      </c>
      <c r="D27" s="33" t="s">
        <v>44</v>
      </c>
      <c r="E27" s="178">
        <v>9400</v>
      </c>
      <c r="F27" s="179"/>
      <c r="G27" s="180"/>
      <c r="H27" s="181">
        <v>1</v>
      </c>
      <c r="I27" s="182"/>
      <c r="J27" s="183">
        <v>1</v>
      </c>
      <c r="K27" s="183"/>
      <c r="L27" s="61" t="s">
        <v>45</v>
      </c>
      <c r="M27" s="59">
        <f t="shared" ref="M27:M35" si="0">E27*H27*J27</f>
        <v>9400</v>
      </c>
    </row>
    <row r="28" spans="2:13" ht="41.1" customHeight="1">
      <c r="B28" s="27" t="s">
        <v>17</v>
      </c>
      <c r="C28" s="28" t="s">
        <v>46</v>
      </c>
      <c r="D28" s="33" t="s">
        <v>47</v>
      </c>
      <c r="E28" s="187">
        <v>2800</v>
      </c>
      <c r="F28" s="187"/>
      <c r="G28" s="188"/>
      <c r="H28" s="187">
        <v>1</v>
      </c>
      <c r="I28" s="187"/>
      <c r="J28" s="187">
        <v>1</v>
      </c>
      <c r="K28" s="187"/>
      <c r="L28" s="61" t="s">
        <v>45</v>
      </c>
      <c r="M28" s="59">
        <f t="shared" si="0"/>
        <v>2800</v>
      </c>
    </row>
    <row r="29" spans="2:13" ht="33.950000000000003" customHeight="1">
      <c r="B29" s="27" t="s">
        <v>19</v>
      </c>
      <c r="C29" s="28" t="s">
        <v>48</v>
      </c>
      <c r="D29" s="33" t="s">
        <v>49</v>
      </c>
      <c r="E29" s="187">
        <v>2800</v>
      </c>
      <c r="F29" s="187"/>
      <c r="G29" s="188"/>
      <c r="H29" s="187">
        <v>1</v>
      </c>
      <c r="I29" s="187"/>
      <c r="J29" s="187">
        <v>1</v>
      </c>
      <c r="K29" s="187"/>
      <c r="L29" s="61" t="s">
        <v>45</v>
      </c>
      <c r="M29" s="59">
        <f t="shared" si="0"/>
        <v>2800</v>
      </c>
    </row>
    <row r="30" spans="2:13" ht="44.1" customHeight="1">
      <c r="B30" s="27" t="s">
        <v>21</v>
      </c>
      <c r="C30" s="28" t="s">
        <v>50</v>
      </c>
      <c r="D30" s="33" t="s">
        <v>50</v>
      </c>
      <c r="E30" s="187">
        <v>2800</v>
      </c>
      <c r="F30" s="187"/>
      <c r="G30" s="188"/>
      <c r="H30" s="187">
        <v>1</v>
      </c>
      <c r="I30" s="187"/>
      <c r="J30" s="187">
        <v>1</v>
      </c>
      <c r="K30" s="187"/>
      <c r="L30" s="61" t="s">
        <v>45</v>
      </c>
      <c r="M30" s="59">
        <f t="shared" si="0"/>
        <v>2800</v>
      </c>
    </row>
    <row r="31" spans="2:13" ht="36" customHeight="1">
      <c r="B31" s="27" t="s">
        <v>23</v>
      </c>
      <c r="C31" s="28" t="s">
        <v>51</v>
      </c>
      <c r="D31" s="33" t="s">
        <v>51</v>
      </c>
      <c r="E31" s="178">
        <v>90</v>
      </c>
      <c r="F31" s="179"/>
      <c r="G31" s="180"/>
      <c r="H31" s="181" t="s">
        <v>52</v>
      </c>
      <c r="I31" s="182"/>
      <c r="J31" s="183" t="s">
        <v>15</v>
      </c>
      <c r="K31" s="183"/>
      <c r="L31" s="61" t="s">
        <v>53</v>
      </c>
      <c r="M31" s="59">
        <f t="shared" si="0"/>
        <v>900</v>
      </c>
    </row>
    <row r="32" spans="2:13" ht="33.950000000000003" customHeight="1">
      <c r="B32" s="27" t="s">
        <v>25</v>
      </c>
      <c r="C32" s="28" t="s">
        <v>54</v>
      </c>
      <c r="D32" s="33"/>
      <c r="E32" s="178" t="s">
        <v>55</v>
      </c>
      <c r="F32" s="179"/>
      <c r="G32" s="180"/>
      <c r="H32" s="181" t="s">
        <v>15</v>
      </c>
      <c r="I32" s="182"/>
      <c r="J32" s="183" t="s">
        <v>15</v>
      </c>
      <c r="K32" s="183"/>
      <c r="L32" s="61" t="s">
        <v>56</v>
      </c>
      <c r="M32" s="59">
        <f t="shared" si="0"/>
        <v>4900</v>
      </c>
    </row>
    <row r="33" spans="2:256" ht="29.1" customHeight="1">
      <c r="B33" s="27" t="s">
        <v>27</v>
      </c>
      <c r="C33" s="28" t="s">
        <v>57</v>
      </c>
      <c r="D33" s="33" t="s">
        <v>58</v>
      </c>
      <c r="E33" s="178">
        <v>7500</v>
      </c>
      <c r="F33" s="179"/>
      <c r="G33" s="180"/>
      <c r="H33" s="181">
        <v>1</v>
      </c>
      <c r="I33" s="182"/>
      <c r="J33" s="183">
        <v>1</v>
      </c>
      <c r="K33" s="183"/>
      <c r="L33" s="61" t="s">
        <v>56</v>
      </c>
      <c r="M33" s="59">
        <f t="shared" si="0"/>
        <v>7500</v>
      </c>
    </row>
    <row r="34" spans="2:256" ht="27.95" customHeight="1">
      <c r="B34" s="27" t="s">
        <v>59</v>
      </c>
      <c r="C34" s="28" t="s">
        <v>60</v>
      </c>
      <c r="D34" s="33"/>
      <c r="E34" s="178">
        <v>1150</v>
      </c>
      <c r="F34" s="179"/>
      <c r="G34" s="180"/>
      <c r="H34" s="181">
        <v>10</v>
      </c>
      <c r="I34" s="182"/>
      <c r="J34" s="183">
        <v>1</v>
      </c>
      <c r="K34" s="183"/>
      <c r="L34" s="61" t="s">
        <v>53</v>
      </c>
      <c r="M34" s="59">
        <f t="shared" si="0"/>
        <v>11500</v>
      </c>
    </row>
    <row r="35" spans="2:256" ht="51.95" customHeight="1">
      <c r="B35" s="27" t="s">
        <v>61</v>
      </c>
      <c r="C35" s="28" t="s">
        <v>62</v>
      </c>
      <c r="D35" s="33" t="s">
        <v>63</v>
      </c>
      <c r="E35" s="178">
        <v>5800</v>
      </c>
      <c r="F35" s="179"/>
      <c r="G35" s="180"/>
      <c r="H35" s="181">
        <v>1</v>
      </c>
      <c r="I35" s="182"/>
      <c r="J35" s="183">
        <v>1</v>
      </c>
      <c r="K35" s="183"/>
      <c r="L35" s="61" t="s">
        <v>64</v>
      </c>
      <c r="M35" s="59">
        <f t="shared" si="0"/>
        <v>5800</v>
      </c>
    </row>
    <row r="36" spans="2:256" ht="18" customHeight="1">
      <c r="B36" s="166" t="s">
        <v>37</v>
      </c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60">
        <f>SUM(M27:M35)</f>
        <v>48400</v>
      </c>
    </row>
    <row r="37" spans="2:256" ht="18" customHeight="1">
      <c r="B37" s="31" t="s">
        <v>30</v>
      </c>
      <c r="C37" s="35" t="s">
        <v>65</v>
      </c>
      <c r="D37" s="184" t="s">
        <v>66</v>
      </c>
      <c r="E37" s="185"/>
      <c r="F37" s="185"/>
      <c r="G37" s="186"/>
      <c r="H37" s="182" t="s">
        <v>67</v>
      </c>
      <c r="I37" s="183"/>
      <c r="J37" s="183"/>
      <c r="K37" s="183"/>
      <c r="L37" s="183"/>
      <c r="M37" s="62"/>
    </row>
    <row r="38" spans="2:256" ht="33" customHeight="1">
      <c r="B38" s="15" t="s">
        <v>15</v>
      </c>
      <c r="C38" s="28" t="s">
        <v>68</v>
      </c>
      <c r="D38" s="160">
        <f>K67</f>
        <v>124300</v>
      </c>
      <c r="E38" s="161"/>
      <c r="F38" s="161"/>
      <c r="G38" s="162"/>
      <c r="H38" s="163">
        <v>0.1</v>
      </c>
      <c r="I38" s="164"/>
      <c r="J38" s="164"/>
      <c r="K38" s="164"/>
      <c r="L38" s="165"/>
      <c r="M38" s="59">
        <f>H38*D38</f>
        <v>12430</v>
      </c>
    </row>
    <row r="39" spans="2:256" ht="18" customHeight="1">
      <c r="B39" s="166" t="s">
        <v>37</v>
      </c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63">
        <f>SUM(M38:M38)</f>
        <v>12430</v>
      </c>
    </row>
    <row r="40" spans="2:256" ht="18" customHeight="1">
      <c r="B40" s="168" t="s">
        <v>69</v>
      </c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64">
        <f>M24+M36+M39</f>
        <v>60830</v>
      </c>
      <c r="O40"/>
      <c r="P40"/>
      <c r="Q40"/>
    </row>
    <row r="41" spans="2:256" ht="18" customHeight="1">
      <c r="B41" s="21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52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  <c r="EN41" s="65"/>
      <c r="EO41" s="65"/>
      <c r="EP41" s="65"/>
      <c r="EQ41" s="65"/>
      <c r="ER41" s="65"/>
      <c r="ES41" s="65"/>
      <c r="ET41" s="65"/>
      <c r="EU41" s="65"/>
      <c r="EV41" s="65"/>
      <c r="EW41" s="65"/>
      <c r="EX41" s="65"/>
      <c r="EY41" s="65"/>
      <c r="EZ41" s="65"/>
      <c r="FA41" s="65"/>
      <c r="FB41" s="65"/>
      <c r="FC41" s="65"/>
      <c r="FD41" s="65"/>
      <c r="FE41" s="65"/>
      <c r="FF41" s="65"/>
      <c r="FG41" s="65"/>
      <c r="FH41" s="65"/>
      <c r="FI41" s="65"/>
      <c r="FJ41" s="65"/>
      <c r="FK41" s="65"/>
      <c r="FL41" s="65"/>
      <c r="FM41" s="65"/>
      <c r="FN41" s="65"/>
      <c r="FO41" s="65"/>
      <c r="FP41" s="65"/>
      <c r="FQ41" s="65"/>
      <c r="FR41" s="65"/>
      <c r="FS41" s="65"/>
      <c r="FT41" s="65"/>
      <c r="FU41" s="65"/>
      <c r="FV41" s="65"/>
      <c r="FW41" s="65"/>
      <c r="FX41" s="65"/>
      <c r="FY41" s="65"/>
      <c r="FZ41" s="65"/>
      <c r="GA41" s="65"/>
      <c r="GB41" s="65"/>
      <c r="GC41" s="65"/>
      <c r="GD41" s="65"/>
      <c r="GE41" s="65"/>
      <c r="GF41" s="65"/>
      <c r="GG41" s="65"/>
      <c r="GH41" s="65"/>
      <c r="GI41" s="65"/>
      <c r="GJ41" s="65"/>
      <c r="GK41" s="65"/>
      <c r="GL41" s="65"/>
      <c r="GM41" s="65"/>
      <c r="GN41" s="65"/>
      <c r="GO41" s="65"/>
      <c r="GP41" s="65"/>
      <c r="GQ41" s="65"/>
      <c r="GR41" s="65"/>
      <c r="GS41" s="65"/>
      <c r="GT41" s="65"/>
      <c r="GU41" s="65"/>
      <c r="GV41" s="65"/>
      <c r="GW41" s="65"/>
      <c r="GX41" s="65"/>
      <c r="GY41" s="65"/>
      <c r="GZ41" s="65"/>
      <c r="HA41" s="65"/>
      <c r="HB41" s="65"/>
      <c r="HC41" s="65"/>
      <c r="HD41" s="65"/>
      <c r="HE41" s="65"/>
      <c r="HF41" s="65"/>
      <c r="HG41" s="65"/>
      <c r="HH41" s="65"/>
      <c r="HI41" s="65"/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5"/>
      <c r="HU41" s="65"/>
      <c r="HV41" s="65"/>
      <c r="HW41" s="65"/>
      <c r="HX41" s="65"/>
      <c r="HY41" s="65"/>
      <c r="HZ41" s="65"/>
      <c r="IA41" s="65"/>
      <c r="IB41" s="65"/>
      <c r="IC41" s="65"/>
      <c r="ID41" s="65"/>
      <c r="IE41" s="65"/>
      <c r="IF41" s="65"/>
      <c r="IG41" s="65"/>
      <c r="IH41" s="65"/>
      <c r="II41" s="65"/>
      <c r="IJ41" s="65"/>
      <c r="IK41" s="65"/>
      <c r="IL41" s="65"/>
      <c r="IM41" s="65"/>
      <c r="IN41" s="65"/>
      <c r="IO41" s="65"/>
      <c r="IP41" s="65"/>
      <c r="IQ41" s="65"/>
      <c r="IR41" s="65"/>
      <c r="IS41" s="65"/>
      <c r="IT41" s="65"/>
      <c r="IU41" s="65"/>
      <c r="IV41" s="65"/>
    </row>
    <row r="42" spans="2:256" ht="18" customHeight="1">
      <c r="B42" s="170" t="s">
        <v>70</v>
      </c>
      <c r="C42" s="171"/>
      <c r="D42" s="172"/>
      <c r="E42" s="172"/>
      <c r="F42" s="172"/>
      <c r="G42" s="172"/>
      <c r="H42" s="172"/>
      <c r="I42" s="172"/>
      <c r="J42" s="172"/>
      <c r="K42" s="172"/>
      <c r="L42" s="172"/>
      <c r="M42" s="173"/>
    </row>
    <row r="43" spans="2:256" ht="18" customHeight="1">
      <c r="B43" s="37" t="s">
        <v>30</v>
      </c>
      <c r="C43" s="38" t="s">
        <v>71</v>
      </c>
      <c r="D43" s="38" t="s">
        <v>72</v>
      </c>
      <c r="E43" s="38" t="s">
        <v>73</v>
      </c>
      <c r="F43" s="38" t="s">
        <v>74</v>
      </c>
      <c r="G43" s="144" t="s">
        <v>75</v>
      </c>
      <c r="H43" s="144"/>
      <c r="I43" s="38" t="s">
        <v>41</v>
      </c>
      <c r="J43" s="144" t="s">
        <v>76</v>
      </c>
      <c r="K43" s="144"/>
      <c r="L43" s="38" t="s">
        <v>77</v>
      </c>
      <c r="M43" s="66" t="s">
        <v>78</v>
      </c>
    </row>
    <row r="44" spans="2:256" ht="20.100000000000001" customHeight="1">
      <c r="B44" s="174" t="s">
        <v>79</v>
      </c>
      <c r="C44" s="175"/>
      <c r="D44" s="175"/>
      <c r="E44" s="175"/>
      <c r="F44" s="175"/>
      <c r="G44" s="176"/>
      <c r="H44" s="148"/>
      <c r="I44" s="175"/>
      <c r="J44" s="176"/>
      <c r="K44" s="148"/>
      <c r="L44" s="175"/>
      <c r="M44" s="177"/>
    </row>
    <row r="45" spans="2:256" ht="33.950000000000003" customHeight="1">
      <c r="B45" s="27" t="s">
        <v>15</v>
      </c>
      <c r="C45" s="39" t="s">
        <v>80</v>
      </c>
      <c r="D45" s="40" t="s">
        <v>81</v>
      </c>
      <c r="E45" s="41">
        <v>10000</v>
      </c>
      <c r="F45" s="42">
        <v>0.85</v>
      </c>
      <c r="G45" s="151">
        <f t="shared" ref="G45:G49" si="1">E45*F45</f>
        <v>8500</v>
      </c>
      <c r="H45" s="152"/>
      <c r="I45" s="42">
        <v>1</v>
      </c>
      <c r="J45" s="151">
        <f t="shared" ref="J45:J49" si="2">G45*I45</f>
        <v>8500</v>
      </c>
      <c r="K45" s="152"/>
      <c r="L45" s="67">
        <f t="shared" ref="L45:L49" si="3">(E45-G45)*I45</f>
        <v>1500</v>
      </c>
      <c r="M45" s="68" t="s">
        <v>109</v>
      </c>
    </row>
    <row r="46" spans="2:256" ht="33.950000000000003" customHeight="1">
      <c r="B46" s="27" t="s">
        <v>17</v>
      </c>
      <c r="C46" s="43" t="s">
        <v>82</v>
      </c>
      <c r="D46" s="44" t="s">
        <v>81</v>
      </c>
      <c r="E46" s="41">
        <v>8500</v>
      </c>
      <c r="F46" s="42">
        <v>0.6</v>
      </c>
      <c r="G46" s="151">
        <f t="shared" si="1"/>
        <v>5100</v>
      </c>
      <c r="H46" s="152"/>
      <c r="I46" s="42">
        <v>1</v>
      </c>
      <c r="J46" s="151">
        <f t="shared" si="2"/>
        <v>5100</v>
      </c>
      <c r="K46" s="152"/>
      <c r="L46" s="67">
        <f t="shared" si="3"/>
        <v>3400</v>
      </c>
      <c r="M46" s="69"/>
    </row>
    <row r="47" spans="2:256" ht="27.95" customHeight="1">
      <c r="B47" s="27" t="s">
        <v>19</v>
      </c>
      <c r="C47" s="45" t="s">
        <v>83</v>
      </c>
      <c r="D47" s="46" t="s">
        <v>81</v>
      </c>
      <c r="E47" s="41">
        <v>5000</v>
      </c>
      <c r="F47" s="42">
        <v>0.85</v>
      </c>
      <c r="G47" s="151">
        <f t="shared" si="1"/>
        <v>4250</v>
      </c>
      <c r="H47" s="152"/>
      <c r="I47" s="42">
        <v>1</v>
      </c>
      <c r="J47" s="151">
        <f t="shared" si="2"/>
        <v>4250</v>
      </c>
      <c r="K47" s="152"/>
      <c r="L47" s="67">
        <f t="shared" si="3"/>
        <v>750</v>
      </c>
      <c r="M47" s="70"/>
    </row>
    <row r="48" spans="2:256" ht="26.1" customHeight="1">
      <c r="B48" s="27" t="s">
        <v>21</v>
      </c>
      <c r="C48" s="45" t="s">
        <v>84</v>
      </c>
      <c r="D48" s="46" t="s">
        <v>81</v>
      </c>
      <c r="E48" s="41">
        <v>12000</v>
      </c>
      <c r="F48" s="42">
        <v>0.85</v>
      </c>
      <c r="G48" s="151">
        <f t="shared" si="1"/>
        <v>10200</v>
      </c>
      <c r="H48" s="152"/>
      <c r="I48" s="42">
        <v>1</v>
      </c>
      <c r="J48" s="151">
        <f t="shared" si="2"/>
        <v>10200</v>
      </c>
      <c r="K48" s="152"/>
      <c r="L48" s="67">
        <f t="shared" si="3"/>
        <v>1800</v>
      </c>
      <c r="M48" s="70" t="s">
        <v>109</v>
      </c>
    </row>
    <row r="49" spans="2:13" ht="24" customHeight="1">
      <c r="B49" s="27" t="s">
        <v>23</v>
      </c>
      <c r="C49" s="45" t="s">
        <v>85</v>
      </c>
      <c r="D49" s="46" t="s">
        <v>81</v>
      </c>
      <c r="E49" s="41">
        <v>5000</v>
      </c>
      <c r="F49" s="42">
        <v>0.85</v>
      </c>
      <c r="G49" s="151">
        <f t="shared" si="1"/>
        <v>4250</v>
      </c>
      <c r="H49" s="152"/>
      <c r="I49" s="42">
        <v>1</v>
      </c>
      <c r="J49" s="151">
        <f t="shared" si="2"/>
        <v>4250</v>
      </c>
      <c r="K49" s="152"/>
      <c r="L49" s="67">
        <f t="shared" si="3"/>
        <v>750</v>
      </c>
      <c r="M49" s="70"/>
    </row>
    <row r="50" spans="2:13" ht="24" customHeight="1">
      <c r="B50" s="27" t="s">
        <v>25</v>
      </c>
      <c r="C50" s="45" t="s">
        <v>86</v>
      </c>
      <c r="D50" s="46" t="s">
        <v>81</v>
      </c>
      <c r="E50" s="41">
        <v>5000</v>
      </c>
      <c r="F50" s="42">
        <v>0.85</v>
      </c>
      <c r="G50" s="151">
        <f t="shared" ref="G50:G53" si="4">E50*F50</f>
        <v>4250</v>
      </c>
      <c r="H50" s="152"/>
      <c r="I50" s="42">
        <v>1</v>
      </c>
      <c r="J50" s="151">
        <f t="shared" ref="J50:J53" si="5">G50*I50</f>
        <v>4250</v>
      </c>
      <c r="K50" s="152"/>
      <c r="L50" s="67">
        <f t="shared" ref="L50:L53" si="6">(E50-G50)*I50</f>
        <v>750</v>
      </c>
      <c r="M50" s="70"/>
    </row>
    <row r="51" spans="2:13" ht="24" customHeight="1">
      <c r="B51" s="27" t="s">
        <v>27</v>
      </c>
      <c r="C51" s="45" t="s">
        <v>87</v>
      </c>
      <c r="D51" s="46" t="s">
        <v>81</v>
      </c>
      <c r="E51" s="41">
        <v>5000</v>
      </c>
      <c r="F51" s="42">
        <v>0.85</v>
      </c>
      <c r="G51" s="151">
        <f t="shared" si="4"/>
        <v>4250</v>
      </c>
      <c r="H51" s="152"/>
      <c r="I51" s="42">
        <v>1</v>
      </c>
      <c r="J51" s="151">
        <f t="shared" si="5"/>
        <v>4250</v>
      </c>
      <c r="K51" s="152"/>
      <c r="L51" s="67">
        <f t="shared" si="6"/>
        <v>750</v>
      </c>
      <c r="M51" s="70"/>
    </row>
    <row r="52" spans="2:13" ht="30.95" customHeight="1">
      <c r="B52" s="27" t="s">
        <v>59</v>
      </c>
      <c r="C52" s="47" t="s">
        <v>88</v>
      </c>
      <c r="D52" s="48" t="s">
        <v>81</v>
      </c>
      <c r="E52" s="41">
        <v>5000</v>
      </c>
      <c r="F52" s="42">
        <v>0.85</v>
      </c>
      <c r="G52" s="151">
        <f t="shared" si="4"/>
        <v>4250</v>
      </c>
      <c r="H52" s="152"/>
      <c r="I52" s="42">
        <v>1</v>
      </c>
      <c r="J52" s="151">
        <f t="shared" si="5"/>
        <v>4250</v>
      </c>
      <c r="K52" s="152"/>
      <c r="L52" s="67">
        <f t="shared" si="6"/>
        <v>750</v>
      </c>
      <c r="M52" s="70"/>
    </row>
    <row r="53" spans="2:13" ht="30.95" customHeight="1">
      <c r="B53" s="27" t="s">
        <v>61</v>
      </c>
      <c r="C53" s="47" t="s">
        <v>89</v>
      </c>
      <c r="D53" s="48" t="s">
        <v>81</v>
      </c>
      <c r="E53" s="41">
        <v>5000</v>
      </c>
      <c r="F53" s="42">
        <v>0.85</v>
      </c>
      <c r="G53" s="151">
        <f t="shared" si="4"/>
        <v>4250</v>
      </c>
      <c r="H53" s="152"/>
      <c r="I53" s="42">
        <v>1</v>
      </c>
      <c r="J53" s="151">
        <f t="shared" si="5"/>
        <v>4250</v>
      </c>
      <c r="K53" s="152"/>
      <c r="L53" s="67">
        <f t="shared" si="6"/>
        <v>750</v>
      </c>
      <c r="M53" s="70"/>
    </row>
    <row r="54" spans="2:13" ht="30" customHeight="1">
      <c r="B54" s="106" t="s">
        <v>52</v>
      </c>
      <c r="C54" s="107" t="s">
        <v>90</v>
      </c>
      <c r="D54" s="16" t="s">
        <v>91</v>
      </c>
      <c r="E54" s="108">
        <v>65000</v>
      </c>
      <c r="F54" s="105">
        <v>1</v>
      </c>
      <c r="G54" s="153">
        <f>E54*F54</f>
        <v>65000</v>
      </c>
      <c r="H54" s="154"/>
      <c r="I54" s="105">
        <v>1</v>
      </c>
      <c r="J54" s="153">
        <f>G54*I54</f>
        <v>65000</v>
      </c>
      <c r="K54" s="154"/>
      <c r="L54" s="109">
        <f>(E54-G54)*I54</f>
        <v>0</v>
      </c>
      <c r="M54" s="110"/>
    </row>
    <row r="55" spans="2:13" ht="20.100000000000001" customHeight="1">
      <c r="B55" s="155" t="s">
        <v>92</v>
      </c>
      <c r="C55" s="156"/>
      <c r="D55" s="156"/>
      <c r="E55" s="156"/>
      <c r="F55" s="156"/>
      <c r="G55" s="157"/>
      <c r="H55" s="158"/>
      <c r="I55" s="156"/>
      <c r="J55" s="157"/>
      <c r="K55" s="158"/>
      <c r="L55" s="156"/>
      <c r="M55" s="159"/>
    </row>
    <row r="56" spans="2:13" ht="21" customHeight="1">
      <c r="B56" s="27" t="s">
        <v>15</v>
      </c>
      <c r="C56" s="45" t="s">
        <v>93</v>
      </c>
      <c r="D56" s="46" t="s">
        <v>81</v>
      </c>
      <c r="E56" s="41">
        <v>2000</v>
      </c>
      <c r="F56" s="42">
        <v>1</v>
      </c>
      <c r="G56" s="151">
        <f>E56*F56</f>
        <v>2000</v>
      </c>
      <c r="H56" s="152"/>
      <c r="I56" s="42">
        <v>1</v>
      </c>
      <c r="J56" s="151">
        <f>G56*I56</f>
        <v>2000</v>
      </c>
      <c r="K56" s="152"/>
      <c r="L56" s="67">
        <f>(E56-G56)*I56</f>
        <v>0</v>
      </c>
      <c r="M56" s="71"/>
    </row>
    <row r="57" spans="2:13" ht="21" customHeight="1">
      <c r="B57" s="27" t="s">
        <v>17</v>
      </c>
      <c r="C57" s="45" t="s">
        <v>94</v>
      </c>
      <c r="D57" s="46" t="s">
        <v>81</v>
      </c>
      <c r="E57" s="41">
        <v>2000</v>
      </c>
      <c r="F57" s="42">
        <v>1</v>
      </c>
      <c r="G57" s="151">
        <f t="shared" ref="G57:G60" si="7">E57*F57</f>
        <v>2000</v>
      </c>
      <c r="H57" s="152"/>
      <c r="I57" s="42">
        <v>1</v>
      </c>
      <c r="J57" s="151">
        <f t="shared" ref="J57:J60" si="8">G57*I57</f>
        <v>2000</v>
      </c>
      <c r="K57" s="152"/>
      <c r="L57" s="67">
        <f>(E57-G57)*I57</f>
        <v>0</v>
      </c>
      <c r="M57" s="71"/>
    </row>
    <row r="58" spans="2:13" ht="21" customHeight="1">
      <c r="B58" s="27" t="s">
        <v>19</v>
      </c>
      <c r="C58" s="45" t="s">
        <v>95</v>
      </c>
      <c r="D58" s="46" t="s">
        <v>81</v>
      </c>
      <c r="E58" s="41">
        <v>2000</v>
      </c>
      <c r="F58" s="42">
        <v>1</v>
      </c>
      <c r="G58" s="151">
        <f t="shared" si="7"/>
        <v>2000</v>
      </c>
      <c r="H58" s="152"/>
      <c r="I58" s="42">
        <v>1</v>
      </c>
      <c r="J58" s="151">
        <f t="shared" si="8"/>
        <v>2000</v>
      </c>
      <c r="K58" s="152"/>
      <c r="L58" s="67">
        <f>(E58-G58)*I58</f>
        <v>0</v>
      </c>
      <c r="M58" s="71"/>
    </row>
    <row r="59" spans="2:13" ht="21" customHeight="1">
      <c r="B59" s="27" t="s">
        <v>21</v>
      </c>
      <c r="C59" s="45" t="s">
        <v>96</v>
      </c>
      <c r="D59" s="46" t="s">
        <v>81</v>
      </c>
      <c r="E59" s="41">
        <v>2000</v>
      </c>
      <c r="F59" s="42">
        <v>1</v>
      </c>
      <c r="G59" s="151">
        <f t="shared" si="7"/>
        <v>2000</v>
      </c>
      <c r="H59" s="152"/>
      <c r="I59" s="42">
        <v>1</v>
      </c>
      <c r="J59" s="151">
        <f t="shared" si="8"/>
        <v>2000</v>
      </c>
      <c r="K59" s="152"/>
      <c r="L59" s="67">
        <f>(E59-G59)*I59</f>
        <v>0</v>
      </c>
      <c r="M59" s="71"/>
    </row>
    <row r="60" spans="2:13" ht="21" customHeight="1">
      <c r="B60" s="27" t="s">
        <v>23</v>
      </c>
      <c r="C60" s="29" t="s">
        <v>97</v>
      </c>
      <c r="D60" s="49" t="s">
        <v>81</v>
      </c>
      <c r="E60" s="41">
        <v>2000</v>
      </c>
      <c r="F60" s="42">
        <v>1</v>
      </c>
      <c r="G60" s="151">
        <f t="shared" si="7"/>
        <v>2000</v>
      </c>
      <c r="H60" s="152"/>
      <c r="I60" s="42">
        <v>1</v>
      </c>
      <c r="J60" s="151">
        <f t="shared" si="8"/>
        <v>2000</v>
      </c>
      <c r="K60" s="152"/>
      <c r="L60" s="50"/>
      <c r="M60" s="71"/>
    </row>
    <row r="61" spans="2:13" ht="21" customHeight="1">
      <c r="B61" s="136" t="s">
        <v>98</v>
      </c>
      <c r="C61" s="137"/>
      <c r="D61" s="137"/>
      <c r="E61" s="137"/>
      <c r="F61" s="137"/>
      <c r="G61" s="137"/>
      <c r="H61" s="137"/>
      <c r="I61" s="137"/>
      <c r="J61" s="138">
        <f>SUM(J45:J60)</f>
        <v>124300</v>
      </c>
      <c r="K61" s="139"/>
      <c r="L61" s="50"/>
      <c r="M61" s="70"/>
    </row>
    <row r="62" spans="2:13" ht="15.95" customHeight="1">
      <c r="B62" s="140" t="s">
        <v>99</v>
      </c>
      <c r="C62" s="141"/>
      <c r="D62" s="141"/>
      <c r="E62" s="141"/>
      <c r="F62" s="141"/>
      <c r="G62" s="141"/>
      <c r="H62" s="141"/>
      <c r="I62" s="141"/>
      <c r="J62" s="141"/>
      <c r="K62" s="141"/>
      <c r="L62" s="142"/>
      <c r="M62" s="143"/>
    </row>
    <row r="63" spans="2:13" ht="18" customHeight="1">
      <c r="B63" s="37" t="s">
        <v>30</v>
      </c>
      <c r="C63" s="38" t="s">
        <v>100</v>
      </c>
      <c r="D63" s="144" t="s">
        <v>101</v>
      </c>
      <c r="E63" s="144"/>
      <c r="F63" s="144"/>
      <c r="G63" s="144"/>
      <c r="H63" s="38" t="s">
        <v>40</v>
      </c>
      <c r="I63" s="38" t="s">
        <v>41</v>
      </c>
      <c r="J63" s="144" t="s">
        <v>14</v>
      </c>
      <c r="K63" s="145"/>
      <c r="L63" s="23"/>
      <c r="M63" s="72"/>
    </row>
    <row r="64" spans="2:13" ht="17.100000000000001" customHeight="1">
      <c r="B64" s="27" t="s">
        <v>15</v>
      </c>
      <c r="C64" s="29" t="s">
        <v>102</v>
      </c>
      <c r="D64" s="146"/>
      <c r="E64" s="147"/>
      <c r="F64" s="147"/>
      <c r="G64" s="148"/>
      <c r="H64" s="50"/>
      <c r="I64" s="73"/>
      <c r="J64" s="149">
        <f>I64*H64</f>
        <v>0</v>
      </c>
      <c r="K64" s="150"/>
      <c r="L64" s="74"/>
      <c r="M64" s="75"/>
    </row>
    <row r="65" spans="1:13" ht="17.100000000000001" customHeight="1">
      <c r="B65" s="27" t="s">
        <v>17</v>
      </c>
      <c r="C65" s="29" t="s">
        <v>103</v>
      </c>
      <c r="D65" s="146"/>
      <c r="E65" s="147"/>
      <c r="F65" s="147"/>
      <c r="G65" s="148"/>
      <c r="H65" s="50"/>
      <c r="I65" s="73"/>
      <c r="J65" s="149">
        <v>0</v>
      </c>
      <c r="K65" s="150"/>
      <c r="L65" s="74"/>
      <c r="M65" s="75"/>
    </row>
    <row r="66" spans="1:13" ht="15.95" customHeight="1">
      <c r="B66" s="119" t="s">
        <v>104</v>
      </c>
      <c r="C66" s="120"/>
      <c r="D66" s="120"/>
      <c r="E66" s="120"/>
      <c r="F66" s="120"/>
      <c r="G66" s="120"/>
      <c r="H66" s="120"/>
      <c r="I66" s="120"/>
      <c r="J66" s="93"/>
      <c r="K66" s="94">
        <v>0</v>
      </c>
      <c r="L66" s="23"/>
      <c r="M66" s="72"/>
    </row>
    <row r="67" spans="1:13" ht="16.5" customHeight="1">
      <c r="B67" s="121" t="s">
        <v>69</v>
      </c>
      <c r="C67" s="116"/>
      <c r="D67" s="116"/>
      <c r="E67" s="116"/>
      <c r="F67" s="116"/>
      <c r="G67" s="116"/>
      <c r="H67" s="116"/>
      <c r="I67" s="116"/>
      <c r="J67" s="95"/>
      <c r="K67" s="96">
        <f>J61+K66</f>
        <v>124300</v>
      </c>
      <c r="L67" s="111"/>
      <c r="M67" s="112"/>
    </row>
    <row r="68" spans="1:13" ht="18" customHeight="1">
      <c r="B68" s="76"/>
      <c r="C68" s="22"/>
      <c r="D68" s="22"/>
      <c r="E68" s="23"/>
      <c r="F68" s="22"/>
      <c r="G68" s="22"/>
      <c r="H68" s="56"/>
      <c r="I68" s="97"/>
      <c r="J68" s="56"/>
      <c r="K68" s="22"/>
      <c r="L68" s="23"/>
      <c r="M68" s="52"/>
    </row>
    <row r="69" spans="1:13" ht="18" customHeight="1">
      <c r="B69" s="122" t="s">
        <v>105</v>
      </c>
      <c r="C69" s="123"/>
      <c r="D69" s="123"/>
      <c r="E69" s="123"/>
      <c r="F69" s="123"/>
      <c r="G69" s="123"/>
      <c r="H69" s="124"/>
      <c r="I69" s="124"/>
      <c r="J69" s="22"/>
      <c r="K69" s="22"/>
      <c r="L69" s="23"/>
      <c r="M69" s="52"/>
    </row>
    <row r="70" spans="1:13" ht="18" customHeight="1">
      <c r="B70" s="25" t="s">
        <v>30</v>
      </c>
      <c r="C70" s="77" t="s">
        <v>106</v>
      </c>
      <c r="D70" s="78" t="s">
        <v>40</v>
      </c>
      <c r="E70" s="79" t="s">
        <v>41</v>
      </c>
      <c r="F70" s="125" t="s">
        <v>14</v>
      </c>
      <c r="G70" s="126"/>
      <c r="H70" s="127"/>
      <c r="I70" s="98" t="s">
        <v>78</v>
      </c>
      <c r="J70" s="22"/>
      <c r="K70" s="22"/>
      <c r="L70" s="23"/>
      <c r="M70" s="52"/>
    </row>
    <row r="71" spans="1:13" ht="39" customHeight="1">
      <c r="B71" s="80">
        <v>1</v>
      </c>
      <c r="C71" s="29"/>
      <c r="D71" s="29"/>
      <c r="E71" s="29"/>
      <c r="F71" s="128"/>
      <c r="G71" s="128"/>
      <c r="H71" s="128"/>
      <c r="I71" s="99"/>
      <c r="J71" s="22"/>
      <c r="K71" s="22"/>
      <c r="L71" s="23"/>
      <c r="M71" s="52"/>
    </row>
    <row r="72" spans="1:13" ht="18" customHeight="1">
      <c r="B72" s="115" t="s">
        <v>69</v>
      </c>
      <c r="C72" s="116"/>
      <c r="D72" s="116"/>
      <c r="E72" s="116"/>
      <c r="F72" s="129">
        <f>SUM(F71:H71)</f>
        <v>0</v>
      </c>
      <c r="G72" s="130"/>
      <c r="H72" s="129"/>
      <c r="I72" s="131"/>
      <c r="J72" s="22"/>
      <c r="K72" s="22"/>
      <c r="L72" s="23"/>
      <c r="M72" s="52"/>
    </row>
    <row r="73" spans="1:13" ht="18" customHeight="1">
      <c r="A73" s="76"/>
      <c r="B73" s="76"/>
      <c r="C73" s="81"/>
      <c r="D73" s="82"/>
      <c r="E73" s="81"/>
      <c r="F73" s="82"/>
      <c r="G73" s="81"/>
      <c r="H73" s="82"/>
      <c r="I73" s="100"/>
      <c r="J73" s="101"/>
      <c r="K73" s="22"/>
      <c r="L73" s="23"/>
      <c r="M73" s="52"/>
    </row>
    <row r="74" spans="1:13" ht="18" customHeight="1">
      <c r="B74" s="132" t="s">
        <v>107</v>
      </c>
      <c r="C74" s="133"/>
      <c r="D74" s="84"/>
      <c r="E74" s="83"/>
      <c r="F74" s="84"/>
      <c r="G74" s="83"/>
      <c r="H74" s="85"/>
      <c r="I74" s="23"/>
      <c r="J74" s="22"/>
      <c r="K74" s="22"/>
      <c r="L74" s="23"/>
      <c r="M74" s="52"/>
    </row>
    <row r="75" spans="1:13" ht="18" customHeight="1">
      <c r="B75" s="86" t="s">
        <v>30</v>
      </c>
      <c r="C75" s="87" t="s">
        <v>100</v>
      </c>
      <c r="D75" s="88" t="s">
        <v>101</v>
      </c>
      <c r="E75" s="89" t="s">
        <v>40</v>
      </c>
      <c r="F75" s="89" t="s">
        <v>41</v>
      </c>
      <c r="G75" s="134" t="s">
        <v>14</v>
      </c>
      <c r="H75" s="135"/>
      <c r="I75" s="23"/>
      <c r="J75" s="22"/>
      <c r="K75" s="22"/>
      <c r="L75" s="23"/>
      <c r="M75" s="52"/>
    </row>
    <row r="76" spans="1:13" ht="17.100000000000001" customHeight="1">
      <c r="B76" s="27" t="s">
        <v>15</v>
      </c>
      <c r="C76" s="29" t="s">
        <v>102</v>
      </c>
      <c r="D76" s="38"/>
      <c r="E76" s="90"/>
      <c r="F76" s="34"/>
      <c r="G76" s="113">
        <f>E76*F76</f>
        <v>0</v>
      </c>
      <c r="H76" s="114"/>
      <c r="I76" s="23"/>
      <c r="J76" s="22"/>
      <c r="K76" s="22"/>
      <c r="L76" s="23"/>
      <c r="M76" s="52"/>
    </row>
    <row r="77" spans="1:13" ht="17.100000000000001" customHeight="1">
      <c r="B77" s="91" t="s">
        <v>17</v>
      </c>
      <c r="C77" s="92" t="s">
        <v>103</v>
      </c>
      <c r="D77" s="38"/>
      <c r="E77" s="90"/>
      <c r="F77" s="34"/>
      <c r="G77" s="113">
        <f>E77*F77</f>
        <v>0</v>
      </c>
      <c r="H77" s="114"/>
      <c r="I77" s="23"/>
      <c r="J77" s="22"/>
      <c r="K77" s="22"/>
      <c r="L77" s="23"/>
      <c r="M77" s="52"/>
    </row>
    <row r="78" spans="1:13" ht="18" customHeight="1">
      <c r="B78" s="115" t="s">
        <v>69</v>
      </c>
      <c r="C78" s="116"/>
      <c r="D78" s="116"/>
      <c r="E78" s="116"/>
      <c r="F78" s="116"/>
      <c r="G78" s="117">
        <f>SUM(G76:H77)</f>
        <v>0</v>
      </c>
      <c r="H78" s="118"/>
      <c r="I78" s="102"/>
      <c r="J78" s="103"/>
      <c r="K78" s="103"/>
      <c r="L78" s="102"/>
      <c r="M78" s="104"/>
    </row>
  </sheetData>
  <mergeCells count="126">
    <mergeCell ref="B3:C3"/>
    <mergeCell ref="D3:K3"/>
    <mergeCell ref="B4:C4"/>
    <mergeCell ref="D4:K4"/>
    <mergeCell ref="B5:C5"/>
    <mergeCell ref="D5:K5"/>
    <mergeCell ref="B6:C6"/>
    <mergeCell ref="D6:K6"/>
    <mergeCell ref="B7:C7"/>
    <mergeCell ref="D7:K7"/>
    <mergeCell ref="B8:C8"/>
    <mergeCell ref="D8:K8"/>
    <mergeCell ref="B11:F11"/>
    <mergeCell ref="H11:K11"/>
    <mergeCell ref="C12:F12"/>
    <mergeCell ref="H12:K12"/>
    <mergeCell ref="C13:F13"/>
    <mergeCell ref="H13:K13"/>
    <mergeCell ref="C14:F14"/>
    <mergeCell ref="H14:K14"/>
    <mergeCell ref="C15:F15"/>
    <mergeCell ref="H15:K15"/>
    <mergeCell ref="C16:F16"/>
    <mergeCell ref="H16:K16"/>
    <mergeCell ref="C17:F17"/>
    <mergeCell ref="H17:K17"/>
    <mergeCell ref="C18:F18"/>
    <mergeCell ref="H18:K18"/>
    <mergeCell ref="B20:M20"/>
    <mergeCell ref="C21:M21"/>
    <mergeCell ref="B24:L24"/>
    <mergeCell ref="C25:M25"/>
    <mergeCell ref="E26:G26"/>
    <mergeCell ref="H26:I26"/>
    <mergeCell ref="J26:K26"/>
    <mergeCell ref="E27:G27"/>
    <mergeCell ref="H27:I27"/>
    <mergeCell ref="J27:K27"/>
    <mergeCell ref="E28:G28"/>
    <mergeCell ref="H28:I28"/>
    <mergeCell ref="J28:K28"/>
    <mergeCell ref="E29:G29"/>
    <mergeCell ref="H29:I29"/>
    <mergeCell ref="J29:K29"/>
    <mergeCell ref="E30:G30"/>
    <mergeCell ref="H30:I30"/>
    <mergeCell ref="J30:K30"/>
    <mergeCell ref="E31:G31"/>
    <mergeCell ref="H31:I31"/>
    <mergeCell ref="J31:K31"/>
    <mergeCell ref="E32:G32"/>
    <mergeCell ref="H32:I32"/>
    <mergeCell ref="J32:K32"/>
    <mergeCell ref="E33:G33"/>
    <mergeCell ref="H33:I33"/>
    <mergeCell ref="J33:K33"/>
    <mergeCell ref="E34:G34"/>
    <mergeCell ref="H34:I34"/>
    <mergeCell ref="J34:K34"/>
    <mergeCell ref="E35:G35"/>
    <mergeCell ref="H35:I35"/>
    <mergeCell ref="J35:K35"/>
    <mergeCell ref="B36:L36"/>
    <mergeCell ref="D37:G37"/>
    <mergeCell ref="H37:L37"/>
    <mergeCell ref="D38:G38"/>
    <mergeCell ref="H38:L38"/>
    <mergeCell ref="B39:L39"/>
    <mergeCell ref="B40:L40"/>
    <mergeCell ref="B42:M42"/>
    <mergeCell ref="G43:H43"/>
    <mergeCell ref="J43:K43"/>
    <mergeCell ref="B44:M44"/>
    <mergeCell ref="G45:H45"/>
    <mergeCell ref="J45:K45"/>
    <mergeCell ref="G46:H46"/>
    <mergeCell ref="J46:K46"/>
    <mergeCell ref="G47:H47"/>
    <mergeCell ref="J47:K47"/>
    <mergeCell ref="G48:H48"/>
    <mergeCell ref="J48:K48"/>
    <mergeCell ref="G49:H49"/>
    <mergeCell ref="J49:K49"/>
    <mergeCell ref="G50:H50"/>
    <mergeCell ref="J50:K50"/>
    <mergeCell ref="G51:H51"/>
    <mergeCell ref="J51:K51"/>
    <mergeCell ref="G52:H52"/>
    <mergeCell ref="J52:K52"/>
    <mergeCell ref="G53:H53"/>
    <mergeCell ref="J53:K53"/>
    <mergeCell ref="G54:H54"/>
    <mergeCell ref="J54:K54"/>
    <mergeCell ref="B55:M55"/>
    <mergeCell ref="G56:H56"/>
    <mergeCell ref="J56:K56"/>
    <mergeCell ref="G57:H57"/>
    <mergeCell ref="J57:K57"/>
    <mergeCell ref="G58:H58"/>
    <mergeCell ref="J58:K58"/>
    <mergeCell ref="G59:H59"/>
    <mergeCell ref="J59:K59"/>
    <mergeCell ref="G60:H60"/>
    <mergeCell ref="J60:K60"/>
    <mergeCell ref="B61:I61"/>
    <mergeCell ref="J61:K61"/>
    <mergeCell ref="B62:M62"/>
    <mergeCell ref="D63:G63"/>
    <mergeCell ref="J63:K63"/>
    <mergeCell ref="D64:G64"/>
    <mergeCell ref="J64:K64"/>
    <mergeCell ref="D65:G65"/>
    <mergeCell ref="J65:K65"/>
    <mergeCell ref="G76:H76"/>
    <mergeCell ref="G77:H77"/>
    <mergeCell ref="B78:F78"/>
    <mergeCell ref="G78:H78"/>
    <mergeCell ref="B66:I66"/>
    <mergeCell ref="B67:I67"/>
    <mergeCell ref="B69:I69"/>
    <mergeCell ref="F70:H70"/>
    <mergeCell ref="F71:H71"/>
    <mergeCell ref="B72:E72"/>
    <mergeCell ref="F72:I72"/>
    <mergeCell ref="B74:C74"/>
    <mergeCell ref="G75:H75"/>
  </mergeCells>
  <phoneticPr fontId="16" type="noConversion"/>
  <conditionalFormatting sqref="M31">
    <cfRule type="cellIs" dxfId="32" priority="59" stopIfTrue="1" operator="lessThan">
      <formula>0</formula>
    </cfRule>
  </conditionalFormatting>
  <conditionalFormatting sqref="M32">
    <cfRule type="cellIs" dxfId="31" priority="64" stopIfTrue="1" operator="lessThan">
      <formula>0</formula>
    </cfRule>
  </conditionalFormatting>
  <conditionalFormatting sqref="M33">
    <cfRule type="cellIs" dxfId="30" priority="58" stopIfTrue="1" operator="lessThan">
      <formula>0</formula>
    </cfRule>
  </conditionalFormatting>
  <conditionalFormatting sqref="M34">
    <cfRule type="cellIs" dxfId="29" priority="57" stopIfTrue="1" operator="lessThan">
      <formula>0</formula>
    </cfRule>
  </conditionalFormatting>
  <conditionalFormatting sqref="M35">
    <cfRule type="cellIs" dxfId="28" priority="56" stopIfTrue="1" operator="lessThan">
      <formula>0</formula>
    </cfRule>
  </conditionalFormatting>
  <conditionalFormatting sqref="M39">
    <cfRule type="cellIs" dxfId="27" priority="88" stopIfTrue="1" operator="lessThan">
      <formula>0</formula>
    </cfRule>
  </conditionalFormatting>
  <conditionalFormatting sqref="M40">
    <cfRule type="cellIs" dxfId="26" priority="103" stopIfTrue="1" operator="lessThan">
      <formula>0</formula>
    </cfRule>
  </conditionalFormatting>
  <conditionalFormatting sqref="E46">
    <cfRule type="cellIs" dxfId="25" priority="17" stopIfTrue="1" operator="lessThan">
      <formula>0</formula>
    </cfRule>
  </conditionalFormatting>
  <conditionalFormatting sqref="E49">
    <cfRule type="cellIs" dxfId="24" priority="11" stopIfTrue="1" operator="lessThan">
      <formula>0</formula>
    </cfRule>
  </conditionalFormatting>
  <conditionalFormatting sqref="E53">
    <cfRule type="cellIs" dxfId="23" priority="7" stopIfTrue="1" operator="lessThan">
      <formula>0</formula>
    </cfRule>
  </conditionalFormatting>
  <conditionalFormatting sqref="G60:H60 J60:K60">
    <cfRule type="cellIs" dxfId="22" priority="8" stopIfTrue="1" operator="lessThan">
      <formula>0</formula>
    </cfRule>
  </conditionalFormatting>
  <conditionalFormatting sqref="G59:H59 J59:L59">
    <cfRule type="cellIs" dxfId="21" priority="18" stopIfTrue="1" operator="lessThan">
      <formula>0</formula>
    </cfRule>
  </conditionalFormatting>
  <conditionalFormatting sqref="G49:H49 J49:L49">
    <cfRule type="cellIs" dxfId="20" priority="10" stopIfTrue="1" operator="lessThan">
      <formula>0</formula>
    </cfRule>
  </conditionalFormatting>
  <conditionalFormatting sqref="G58:H58 J58:L58">
    <cfRule type="cellIs" dxfId="19" priority="14" stopIfTrue="1" operator="lessThan">
      <formula>0</formula>
    </cfRule>
  </conditionalFormatting>
  <conditionalFormatting sqref="E59">
    <cfRule type="cellIs" dxfId="18" priority="4" stopIfTrue="1" operator="lessThan">
      <formula>0</formula>
    </cfRule>
  </conditionalFormatting>
  <conditionalFormatting sqref="L60">
    <cfRule type="cellIs" dxfId="17" priority="51" stopIfTrue="1" operator="lessThan">
      <formula>0</formula>
    </cfRule>
  </conditionalFormatting>
  <conditionalFormatting sqref="I70:I71">
    <cfRule type="cellIs" dxfId="16" priority="89" stopIfTrue="1" operator="lessThan">
      <formula>0</formula>
    </cfRule>
  </conditionalFormatting>
  <conditionalFormatting sqref="H12:K18 M22:M24 K19 M26:M30 M36:M37 H38:M38 G45:H45 J45:L45 L61 H68:J68 K66 E76:E77 J61 G76:G77 H64:H65 J64:J65 H73:J73 J69:J72 L67:M67">
    <cfRule type="cellIs" dxfId="15" priority="112" stopIfTrue="1" operator="lessThan">
      <formula>0</formula>
    </cfRule>
  </conditionalFormatting>
  <conditionalFormatting sqref="E45 E47:E48 E50:E52 E54">
    <cfRule type="cellIs" dxfId="14" priority="34" stopIfTrue="1" operator="lessThan">
      <formula>0</formula>
    </cfRule>
  </conditionalFormatting>
  <conditionalFormatting sqref="G46:H46 J46:L46">
    <cfRule type="cellIs" dxfId="13" priority="16" stopIfTrue="1" operator="lessThan">
      <formula>0</formula>
    </cfRule>
  </conditionalFormatting>
  <conditionalFormatting sqref="G47:H47 J47:L47">
    <cfRule type="cellIs" dxfId="12" priority="32" stopIfTrue="1" operator="lessThan">
      <formula>0</formula>
    </cfRule>
  </conditionalFormatting>
  <conditionalFormatting sqref="G48:H48 J48:L48">
    <cfRule type="cellIs" dxfId="11" priority="31" stopIfTrue="1" operator="lessThan">
      <formula>0</formula>
    </cfRule>
  </conditionalFormatting>
  <conditionalFormatting sqref="G50:H50 J50:L50">
    <cfRule type="cellIs" dxfId="10" priority="30" stopIfTrue="1" operator="lessThan">
      <formula>0</formula>
    </cfRule>
  </conditionalFormatting>
  <conditionalFormatting sqref="G51:H51 J51:L51">
    <cfRule type="cellIs" dxfId="9" priority="28" stopIfTrue="1" operator="lessThan">
      <formula>0</formula>
    </cfRule>
  </conditionalFormatting>
  <conditionalFormatting sqref="G52:H52 J52:L52">
    <cfRule type="cellIs" dxfId="8" priority="26" stopIfTrue="1" operator="lessThan">
      <formula>0</formula>
    </cfRule>
  </conditionalFormatting>
  <conditionalFormatting sqref="G53:H53 J53:L53">
    <cfRule type="cellIs" dxfId="7" priority="6" stopIfTrue="1" operator="lessThan">
      <formula>0</formula>
    </cfRule>
  </conditionalFormatting>
  <conditionalFormatting sqref="G54:H54 J54:L54">
    <cfRule type="cellIs" dxfId="6" priority="25" stopIfTrue="1" operator="lessThan">
      <formula>0</formula>
    </cfRule>
  </conditionalFormatting>
  <conditionalFormatting sqref="G56:H56 J56:L56">
    <cfRule type="cellIs" dxfId="5" priority="12" stopIfTrue="1" operator="lessThan">
      <formula>0</formula>
    </cfRule>
  </conditionalFormatting>
  <conditionalFormatting sqref="G57:H57 J57:L57">
    <cfRule type="cellIs" dxfId="4" priority="22" stopIfTrue="1" operator="lessThan">
      <formula>0</formula>
    </cfRule>
  </conditionalFormatting>
  <conditionalFormatting sqref="E56">
    <cfRule type="cellIs" dxfId="3" priority="2" stopIfTrue="1" operator="lessThan">
      <formula>0</formula>
    </cfRule>
  </conditionalFormatting>
  <conditionalFormatting sqref="E57">
    <cfRule type="cellIs" dxfId="2" priority="5" stopIfTrue="1" operator="lessThan">
      <formula>0</formula>
    </cfRule>
  </conditionalFormatting>
  <conditionalFormatting sqref="E58">
    <cfRule type="cellIs" dxfId="1" priority="3" stopIfTrue="1" operator="lessThan">
      <formula>0</formula>
    </cfRule>
  </conditionalFormatting>
  <conditionalFormatting sqref="E60">
    <cfRule type="cellIs" dxfId="0" priority="1" stopIfTrue="1" operator="lessThan">
      <formula>0</formula>
    </cfRule>
  </conditionalFormatting>
  <pageMargins left="0.23622000000000001" right="0.23622000000000001" top="0.35433100000000001" bottom="0.35433100000000001" header="0.31496099999999999" footer="0.31496099999999999"/>
  <pageSetup paperSize="9" scale="49" orientation="portrait" useFirstPageNumber="1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总费用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刘煜圆</cp:lastModifiedBy>
  <dcterms:created xsi:type="dcterms:W3CDTF">2023-09-21T07:17:00Z</dcterms:created>
  <dcterms:modified xsi:type="dcterms:W3CDTF">2024-10-08T02:48:22Z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5E9AD79742E54B5293CC6B106D07A888_13</vt:lpwstr>
  </property>
  <property fmtid="{D5CDD505-2E9C-101B-9397-08002B2CF9AE}" pid="3" name="KSOProductBuildVer">
    <vt:lpwstr>2052-12.1.0.17857</vt:lpwstr>
  </property>
</Properties>
</file>