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ummary" sheetId="9" r:id="rId1"/>
    <sheet name="Video" sheetId="13" r:id="rId2"/>
    <sheet name="Staffing Fee" sheetId="14" r:id="rId3"/>
  </sheets>
  <calcPr calcId="144525"/>
</workbook>
</file>

<file path=xl/sharedStrings.xml><?xml version="1.0" encoding="utf-8"?>
<sst xmlns="http://schemas.openxmlformats.org/spreadsheetml/2006/main" count="88" uniqueCount="57">
  <si>
    <t>Quotation</t>
  </si>
  <si>
    <t>Client:</t>
  </si>
  <si>
    <t>AstraZeneca</t>
  </si>
  <si>
    <t xml:space="preserve">Project Name: </t>
  </si>
  <si>
    <t>2023阿斯利康BC区域市场部科普视频制作</t>
  </si>
  <si>
    <t>Supplier Contact Information:</t>
  </si>
  <si>
    <t>Winnie.yang@ubs-cn.com</t>
  </si>
  <si>
    <t>Effective Date:</t>
  </si>
  <si>
    <t>Item</t>
  </si>
  <si>
    <t>Cost</t>
  </si>
  <si>
    <t>I.Video</t>
  </si>
  <si>
    <t>Sub-total</t>
  </si>
  <si>
    <t>II.Staffing Fee</t>
  </si>
  <si>
    <t>TAX 6%</t>
  </si>
  <si>
    <t>Total</t>
  </si>
  <si>
    <t>Discounted Price (if have)</t>
  </si>
  <si>
    <t>Staffing Fee % of total cost</t>
  </si>
  <si>
    <r>
      <rPr>
        <sz val="8"/>
        <color rgb="FFFF0000"/>
        <rFont val="Wingdings 2"/>
        <charset val="134"/>
      </rPr>
      <t>£</t>
    </r>
    <r>
      <rPr>
        <sz val="8"/>
        <color rgb="FFFF0000"/>
        <rFont val="微软雅黑"/>
        <charset val="134"/>
      </rPr>
      <t> AZ指定HCP：ESM中申请“Media Buy采访”类型，由AZ直接付费给HCP，支付的服务费需要符合FMV；</t>
    </r>
  </si>
  <si>
    <r>
      <rPr>
        <sz val="8"/>
        <color rgb="FFFF0000"/>
        <rFont val="Wingdings 2"/>
        <charset val="134"/>
      </rPr>
      <t>R</t>
    </r>
    <r>
      <rPr>
        <sz val="8"/>
        <color rgb="FFFF0000"/>
        <rFont val="微软雅黑"/>
        <charset val="134"/>
      </rPr>
      <t>非AZ指定HCP: 我司在服务过程当中如涉及与非AZ指定的HCP媒体业务相关合作，我司已建立完善的内控机制，其服务费金额需符合市场公允价值，以杜绝腐败和贿赂行为的发生，同时会严格遵守AZ ABAC相关条款；</t>
    </r>
  </si>
  <si>
    <t>Description</t>
  </si>
  <si>
    <t>AZ Annual Rate
(if have, list year)</t>
  </si>
  <si>
    <t>Unit Price</t>
  </si>
  <si>
    <t>Unit</t>
  </si>
  <si>
    <t>Quantity</t>
  </si>
  <si>
    <t>Amount</t>
  </si>
  <si>
    <t>医生科普视频（3分钟 共12条 拍摄1次）</t>
  </si>
  <si>
    <t>Video脚本(new work)</t>
  </si>
  <si>
    <t>包括视频创意、分镜头脚本、视频文案</t>
  </si>
  <si>
    <t>个</t>
  </si>
  <si>
    <t>高级摄像师</t>
  </si>
  <si>
    <t>3-5年相关经验</t>
  </si>
  <si>
    <t>人/天</t>
  </si>
  <si>
    <t>灯光师</t>
  </si>
  <si>
    <t>专业灯光师</t>
  </si>
  <si>
    <t>摄影机</t>
  </si>
  <si>
    <t>蓝光摄像机  SONY 或其他品牌同等级别</t>
  </si>
  <si>
    <t>台/天</t>
  </si>
  <si>
    <t>录音设备</t>
  </si>
  <si>
    <t>专业无线声音采集器</t>
  </si>
  <si>
    <t>后期剪辑</t>
  </si>
  <si>
    <t>后期剪辑精剪</t>
  </si>
  <si>
    <t>小时/hour(s)</t>
  </si>
  <si>
    <t>音乐</t>
  </si>
  <si>
    <t>片中配乐</t>
  </si>
  <si>
    <t>段</t>
  </si>
  <si>
    <t>音效</t>
  </si>
  <si>
    <t>片中特效音乐</t>
  </si>
  <si>
    <t>动画特效</t>
  </si>
  <si>
    <t>二维动画</t>
  </si>
  <si>
    <t>秒</t>
  </si>
  <si>
    <t>中英文字幕</t>
  </si>
  <si>
    <t>专业中英文字幕</t>
  </si>
  <si>
    <t>分钟</t>
  </si>
  <si>
    <t>Total：</t>
  </si>
  <si>
    <t>项目管理/人员管理 
Service Fee/Staffing Fee</t>
  </si>
  <si>
    <t>Account Manager</t>
  </si>
  <si>
    <t>小时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</si>
</sst>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7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sz val="10"/>
      <color theme="1"/>
      <name val="微软雅黑"/>
      <charset val="134"/>
    </font>
    <font>
      <sz val="11"/>
      <name val="微软雅黑"/>
      <charset val="134"/>
    </font>
    <font>
      <b/>
      <sz val="10"/>
      <color rgb="FFFF0000"/>
      <name val="宋体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8"/>
      <color rgb="FFFF0000"/>
      <name val="Wingdings 2"/>
      <charset val="134"/>
    </font>
    <font>
      <sz val="9"/>
      <color rgb="FFFF0000"/>
      <name val="等线"/>
      <charset val="134"/>
    </font>
    <font>
      <sz val="9"/>
      <color rgb="FFFF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8" borderId="1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22" applyNumberFormat="0" applyAlignment="0" applyProtection="0">
      <alignment vertical="center"/>
    </xf>
    <xf numFmtId="0" fontId="26" fillId="10" borderId="23" applyNumberFormat="0" applyAlignment="0" applyProtection="0">
      <alignment vertical="center"/>
    </xf>
    <xf numFmtId="0" fontId="27" fillId="10" borderId="22" applyNumberFormat="0" applyAlignment="0" applyProtection="0">
      <alignment vertical="center"/>
    </xf>
    <xf numFmtId="0" fontId="28" fillId="11" borderId="24" applyNumberFormat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91">
    <xf numFmtId="0" fontId="0" fillId="0" borderId="0" xfId="0">
      <alignment vertical="center"/>
    </xf>
    <xf numFmtId="0" fontId="0" fillId="0" borderId="0" xfId="50" applyFont="1" applyFill="1" applyAlignment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Fill="1" applyAlignment="1">
      <alignment horizontal="center" vertical="center"/>
    </xf>
    <xf numFmtId="0" fontId="1" fillId="0" borderId="0" xfId="51" applyFont="1" applyFill="1" applyAlignment="1">
      <alignment vertical="center"/>
    </xf>
    <xf numFmtId="0" fontId="2" fillId="0" borderId="0" xfId="51" applyFont="1" applyFill="1" applyAlignme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49" applyFont="1" applyFill="1" applyAlignment="1">
      <alignment vertical="center" wrapText="1"/>
    </xf>
    <xf numFmtId="176" fontId="3" fillId="0" borderId="0" xfId="51" applyNumberFormat="1" applyFont="1" applyFill="1" applyAlignment="1">
      <alignment horizontal="center"/>
    </xf>
    <xf numFmtId="0" fontId="3" fillId="0" borderId="0" xfId="49" applyFont="1" applyFill="1" applyAlignment="1">
      <alignment wrapText="1"/>
    </xf>
    <xf numFmtId="0" fontId="2" fillId="0" borderId="0" xfId="49" applyFont="1" applyFill="1" applyBorder="1" applyAlignment="1">
      <alignment vertical="center"/>
    </xf>
    <xf numFmtId="0" fontId="4" fillId="0" borderId="0" xfId="6" applyFill="1" applyBorder="1" applyAlignment="1">
      <alignment horizontal="left" vertical="center"/>
    </xf>
    <xf numFmtId="0" fontId="2" fillId="0" borderId="0" xfId="49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right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 wrapText="1"/>
    </xf>
    <xf numFmtId="40" fontId="7" fillId="0" borderId="8" xfId="52" applyNumberFormat="1" applyFont="1" applyFill="1" applyBorder="1" applyAlignment="1">
      <alignment horizontal="center" vertical="center"/>
    </xf>
    <xf numFmtId="9" fontId="6" fillId="0" borderId="8" xfId="52" applyNumberFormat="1" applyFont="1" applyFill="1" applyBorder="1" applyAlignment="1">
      <alignment horizontal="center" vertical="center"/>
    </xf>
    <xf numFmtId="177" fontId="6" fillId="0" borderId="8" xfId="52" applyNumberFormat="1" applyFont="1" applyFill="1" applyBorder="1" applyAlignment="1">
      <alignment horizontal="center" vertical="center"/>
    </xf>
    <xf numFmtId="37" fontId="7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Fill="1" applyAlignment="1"/>
    <xf numFmtId="176" fontId="2" fillId="0" borderId="0" xfId="51" applyNumberFormat="1" applyFont="1" applyFill="1" applyAlignment="1">
      <alignment wrapText="1"/>
    </xf>
    <xf numFmtId="0" fontId="2" fillId="0" borderId="0" xfId="51" applyFont="1" applyFill="1" applyAlignment="1">
      <alignment horizontal="left" vertical="center"/>
    </xf>
    <xf numFmtId="176" fontId="8" fillId="0" borderId="0" xfId="51" applyNumberFormat="1" applyFont="1" applyFill="1" applyAlignment="1">
      <alignment horizontal="left"/>
    </xf>
    <xf numFmtId="0" fontId="8" fillId="0" borderId="0" xfId="51" applyFont="1" applyFill="1" applyAlignment="1">
      <alignment horizontal="left" vertical="center" wrapText="1"/>
    </xf>
    <xf numFmtId="0" fontId="8" fillId="0" borderId="0" xfId="51" applyFont="1" applyFill="1" applyAlignment="1">
      <alignment horizontal="left" vertical="center"/>
    </xf>
    <xf numFmtId="176" fontId="8" fillId="0" borderId="0" xfId="51" applyNumberFormat="1" applyFont="1" applyFill="1" applyAlignment="1">
      <alignment horizontal="left" wrapText="1"/>
    </xf>
    <xf numFmtId="0" fontId="0" fillId="0" borderId="0" xfId="50" applyFont="1"/>
    <xf numFmtId="0" fontId="0" fillId="0" borderId="0" xfId="50"/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49" applyFont="1" applyAlignment="1">
      <alignment wrapText="1"/>
    </xf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0" fillId="4" borderId="8" xfId="49" applyFont="1" applyFill="1" applyBorder="1" applyAlignment="1">
      <alignment horizontal="center" vertical="center"/>
    </xf>
    <xf numFmtId="40" fontId="9" fillId="0" borderId="8" xfId="52" applyNumberFormat="1" applyFont="1" applyBorder="1" applyAlignment="1">
      <alignment horizontal="center" vertical="center"/>
    </xf>
    <xf numFmtId="9" fontId="3" fillId="0" borderId="8" xfId="52" applyNumberFormat="1" applyFont="1" applyBorder="1" applyAlignment="1">
      <alignment horizontal="center" vertical="center"/>
    </xf>
    <xf numFmtId="177" fontId="3" fillId="0" borderId="8" xfId="52" applyNumberFormat="1" applyFont="1" applyBorder="1" applyAlignment="1">
      <alignment horizontal="center" vertical="center"/>
    </xf>
    <xf numFmtId="37" fontId="9" fillId="0" borderId="10" xfId="1" applyNumberFormat="1" applyFont="1" applyFill="1" applyBorder="1" applyAlignment="1">
      <alignment horizontal="center" vertical="center"/>
    </xf>
    <xf numFmtId="40" fontId="9" fillId="0" borderId="8" xfId="52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8" xfId="52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9" fontId="3" fillId="0" borderId="8" xfId="52" applyNumberFormat="1" applyFont="1" applyFill="1" applyBorder="1" applyAlignment="1">
      <alignment horizontal="center" vertical="center"/>
    </xf>
    <xf numFmtId="177" fontId="3" fillId="0" borderId="8" xfId="52" applyNumberFormat="1" applyFont="1" applyFill="1" applyBorder="1" applyAlignment="1">
      <alignment horizontal="center" vertical="center"/>
    </xf>
    <xf numFmtId="0" fontId="3" fillId="0" borderId="7" xfId="51" applyFont="1" applyBorder="1" applyAlignment="1">
      <alignment horizontal="left"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9" fontId="2" fillId="0" borderId="10" xfId="1" applyNumberFormat="1" applyFont="1" applyFill="1" applyBorder="1" applyAlignment="1">
      <alignment horizontal="right" vertical="center"/>
    </xf>
    <xf numFmtId="176" fontId="2" fillId="3" borderId="14" xfId="49" applyNumberFormat="1" applyFont="1" applyFill="1" applyBorder="1" applyAlignment="1">
      <alignment horizontal="right" vertical="center"/>
    </xf>
    <xf numFmtId="176" fontId="2" fillId="3" borderId="15" xfId="49" applyNumberFormat="1" applyFont="1" applyFill="1" applyBorder="1" applyAlignment="1">
      <alignment horizontal="right" vertical="center"/>
    </xf>
    <xf numFmtId="176" fontId="2" fillId="3" borderId="16" xfId="49" applyNumberFormat="1" applyFont="1" applyFill="1" applyBorder="1" applyAlignment="1">
      <alignment horizontal="right" vertical="center"/>
    </xf>
    <xf numFmtId="176" fontId="11" fillId="0" borderId="0" xfId="51" applyNumberFormat="1" applyFont="1" applyFill="1" applyAlignment="1">
      <alignment horizontal="left"/>
    </xf>
    <xf numFmtId="9" fontId="0" fillId="0" borderId="0" xfId="0" applyNumberFormat="1">
      <alignment vertical="center"/>
    </xf>
    <xf numFmtId="0" fontId="0" fillId="0" borderId="0" xfId="50" applyFill="1"/>
    <xf numFmtId="0" fontId="0" fillId="0" borderId="0" xfId="0" applyFont="1">
      <alignment vertical="center"/>
    </xf>
    <xf numFmtId="0" fontId="2" fillId="2" borderId="7" xfId="49" applyFont="1" applyFill="1" applyBorder="1" applyAlignment="1">
      <alignment horizontal="left" vertical="center"/>
    </xf>
    <xf numFmtId="0" fontId="2" fillId="2" borderId="10" xfId="49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right" vertical="center" wrapText="1"/>
    </xf>
    <xf numFmtId="178" fontId="2" fillId="6" borderId="18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7" borderId="0" xfId="0" applyFont="1" applyFill="1" applyAlignment="1">
      <alignment horizontal="right" vertical="center"/>
    </xf>
    <xf numFmtId="10" fontId="0" fillId="7" borderId="0" xfId="3" applyNumberFormat="1" applyFont="1" applyFill="1" applyAlignment="1">
      <alignment vertical="center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4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C4" sqref="C4"/>
    </sheetView>
  </sheetViews>
  <sheetFormatPr defaultColWidth="8.875" defaultRowHeight="14.25" outlineLevelCol="3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ht="37.5" customHeight="1" spans="2:3">
      <c r="B1" s="41" t="s">
        <v>0</v>
      </c>
      <c r="C1" s="41"/>
    </row>
    <row r="2" ht="16.5" spans="2:3">
      <c r="B2" s="43" t="s">
        <v>1</v>
      </c>
      <c r="C2" s="7" t="s">
        <v>2</v>
      </c>
    </row>
    <row r="3" ht="16.5" spans="2:4">
      <c r="B3" s="43" t="s">
        <v>3</v>
      </c>
      <c r="C3" s="7" t="s">
        <v>4</v>
      </c>
      <c r="D3" s="74"/>
    </row>
    <row r="4" s="73" customFormat="1" ht="16.5" customHeight="1" spans="2:3">
      <c r="B4" s="11" t="s">
        <v>5</v>
      </c>
      <c r="C4" s="12" t="s">
        <v>6</v>
      </c>
    </row>
    <row r="5" s="73" customFormat="1" ht="16.5" customHeight="1" spans="2:3">
      <c r="B5" s="11" t="s">
        <v>7</v>
      </c>
      <c r="C5" s="13"/>
    </row>
    <row r="6" s="73" customFormat="1" ht="16.5" customHeight="1" spans="2:3">
      <c r="B6" s="14"/>
      <c r="C6" s="14"/>
    </row>
    <row r="7" s="73" customFormat="1" ht="30.75" customHeight="1" spans="2:3">
      <c r="B7" s="15" t="s">
        <v>8</v>
      </c>
      <c r="C7" s="18" t="s">
        <v>9</v>
      </c>
    </row>
    <row r="8" s="73" customFormat="1" ht="16.5" spans="2:3">
      <c r="B8" s="75" t="s">
        <v>10</v>
      </c>
      <c r="C8" s="76"/>
    </row>
    <row r="9" ht="16.5" spans="2:3">
      <c r="B9" s="77" t="s">
        <v>11</v>
      </c>
      <c r="C9" s="78">
        <f>Video!H20</f>
        <v>266300</v>
      </c>
    </row>
    <row r="10" s="1" customFormat="1" ht="16.5" spans="2:3">
      <c r="B10" s="79" t="s">
        <v>12</v>
      </c>
      <c r="C10" s="21"/>
    </row>
    <row r="11" customFormat="1" ht="16.5" spans="1:3">
      <c r="A11" s="2"/>
      <c r="B11" s="77" t="s">
        <v>11</v>
      </c>
      <c r="C11" s="67">
        <f>'Staffing Fee'!H10</f>
        <v>12000</v>
      </c>
    </row>
    <row r="12" ht="7" customHeight="1" spans="2:3">
      <c r="B12" s="80"/>
      <c r="C12" s="81"/>
    </row>
    <row r="13" ht="16.5" spans="2:3">
      <c r="B13" s="82" t="s">
        <v>11</v>
      </c>
      <c r="C13" s="83">
        <f>C9+C11</f>
        <v>278300</v>
      </c>
    </row>
    <row r="14" ht="16.5" spans="2:3">
      <c r="B14" s="82" t="s">
        <v>13</v>
      </c>
      <c r="C14" s="83">
        <f>C13*0.06</f>
        <v>16698</v>
      </c>
    </row>
    <row r="15" ht="17.25" spans="2:3">
      <c r="B15" s="29" t="s">
        <v>14</v>
      </c>
      <c r="C15" s="31">
        <f>C13+C14</f>
        <v>294998</v>
      </c>
    </row>
    <row r="16" spans="2:2">
      <c r="B16" s="84" t="s">
        <v>15</v>
      </c>
    </row>
    <row r="18" customFormat="1" spans="1:3">
      <c r="A18" s="2"/>
      <c r="B18" s="85" t="s">
        <v>16</v>
      </c>
      <c r="C18" s="86">
        <f>C11/C13</f>
        <v>0.0431189363995688</v>
      </c>
    </row>
    <row r="19" customFormat="1" ht="20" customHeight="1" spans="1:3">
      <c r="A19" s="2"/>
      <c r="B19" s="87" t="s">
        <v>17</v>
      </c>
      <c r="C19" s="88"/>
    </row>
    <row r="20" customFormat="1" ht="39" customHeight="1" spans="1:3">
      <c r="A20" s="2"/>
      <c r="B20" s="89" t="s">
        <v>18</v>
      </c>
      <c r="C20" s="90"/>
    </row>
    <row r="21" spans="2:2">
      <c r="B21" s="35"/>
    </row>
  </sheetData>
  <mergeCells count="6">
    <mergeCell ref="B1:C1"/>
    <mergeCell ref="B8:C8"/>
    <mergeCell ref="B10:C10"/>
    <mergeCell ref="B12:C12"/>
    <mergeCell ref="B19:C19"/>
    <mergeCell ref="B20:C20"/>
  </mergeCells>
  <hyperlinks>
    <hyperlink ref="C4" r:id="rId1" display="Winnie.yang@ubs-cn.com"/>
  </hyperlinks>
  <pageMargins left="0.75" right="0.75" top="1" bottom="1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zoomScale="115" zoomScaleNormal="115" workbookViewId="0">
      <selection activeCell="C4" sqref="C4"/>
    </sheetView>
  </sheetViews>
  <sheetFormatPr defaultColWidth="8.875" defaultRowHeight="14.25"/>
  <cols>
    <col min="1" max="1" width="6.375" customWidth="1"/>
    <col min="2" max="2" width="28.375" customWidth="1"/>
    <col min="3" max="3" width="31.875" customWidth="1"/>
    <col min="4" max="4" width="11.875" customWidth="1"/>
    <col min="5" max="5" width="9.25" customWidth="1"/>
    <col min="6" max="6" width="10.5" customWidth="1"/>
    <col min="7" max="7" width="11.375" customWidth="1"/>
    <col min="8" max="8" width="17.625" customWidth="1"/>
  </cols>
  <sheetData>
    <row r="1" ht="40.5" spans="2:8">
      <c r="B1" s="41" t="s">
        <v>0</v>
      </c>
      <c r="C1" s="41"/>
      <c r="D1" s="42"/>
      <c r="E1" s="42"/>
      <c r="F1" s="42"/>
      <c r="G1" s="42"/>
      <c r="H1" s="42"/>
    </row>
    <row r="2" ht="16.5" spans="2:8">
      <c r="B2" s="43" t="s">
        <v>1</v>
      </c>
      <c r="C2" s="7" t="s">
        <v>2</v>
      </c>
      <c r="D2" s="44"/>
      <c r="E2" s="45"/>
      <c r="F2" s="45"/>
      <c r="G2" s="9"/>
      <c r="H2" s="9"/>
    </row>
    <row r="3" ht="16.5" spans="2:8">
      <c r="B3" s="43" t="s">
        <v>3</v>
      </c>
      <c r="C3" s="7" t="s">
        <v>4</v>
      </c>
      <c r="D3" s="46"/>
      <c r="E3" s="45"/>
      <c r="F3" s="45"/>
      <c r="G3" s="9"/>
      <c r="H3" s="9"/>
    </row>
    <row r="4" ht="16.5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ht="16.5" spans="2:8">
      <c r="B5" s="11" t="s">
        <v>7</v>
      </c>
      <c r="C5" s="13"/>
      <c r="D5" s="11"/>
      <c r="E5" s="11"/>
      <c r="F5" s="11"/>
      <c r="G5" s="11"/>
      <c r="H5" s="11"/>
    </row>
    <row r="6" ht="17.25" spans="2:8">
      <c r="B6" s="14"/>
      <c r="C6" s="14"/>
      <c r="D6" s="14"/>
      <c r="E6" s="14"/>
      <c r="F6" s="14"/>
      <c r="G6" s="14"/>
      <c r="H6" s="14"/>
    </row>
    <row r="7" ht="60" spans="2:8">
      <c r="B7" s="15" t="s">
        <v>8</v>
      </c>
      <c r="C7" s="16" t="s">
        <v>19</v>
      </c>
      <c r="D7" s="16" t="s">
        <v>20</v>
      </c>
      <c r="E7" s="17" t="s">
        <v>21</v>
      </c>
      <c r="F7" s="17" t="s">
        <v>22</v>
      </c>
      <c r="G7" s="17" t="s">
        <v>23</v>
      </c>
      <c r="H7" s="18" t="s">
        <v>24</v>
      </c>
    </row>
    <row r="8" ht="15.95" customHeight="1" spans="2:8">
      <c r="B8" s="47" t="s">
        <v>25</v>
      </c>
      <c r="C8" s="48"/>
      <c r="D8" s="48"/>
      <c r="E8" s="48"/>
      <c r="F8" s="48"/>
      <c r="G8" s="48"/>
      <c r="H8" s="49"/>
    </row>
    <row r="9" s="39" customFormat="1" ht="16.5" spans="2:8">
      <c r="B9" s="50" t="s">
        <v>26</v>
      </c>
      <c r="C9" s="51" t="s">
        <v>27</v>
      </c>
      <c r="D9" s="52">
        <v>2021</v>
      </c>
      <c r="E9" s="53">
        <v>2500</v>
      </c>
      <c r="F9" s="54" t="s">
        <v>28</v>
      </c>
      <c r="G9" s="55">
        <v>12</v>
      </c>
      <c r="H9" s="56">
        <f>E9*G9</f>
        <v>30000</v>
      </c>
    </row>
    <row r="10" s="39" customFormat="1" ht="16.5" spans="2:8">
      <c r="B10" s="50" t="s">
        <v>29</v>
      </c>
      <c r="C10" s="51" t="s">
        <v>30</v>
      </c>
      <c r="D10" s="52">
        <v>2021</v>
      </c>
      <c r="E10" s="57">
        <v>2000</v>
      </c>
      <c r="F10" s="58" t="s">
        <v>31</v>
      </c>
      <c r="G10" s="59">
        <v>1</v>
      </c>
      <c r="H10" s="56">
        <f>E10*G10</f>
        <v>2000</v>
      </c>
    </row>
    <row r="11" s="39" customFormat="1" ht="16.5" spans="2:8">
      <c r="B11" s="50" t="s">
        <v>32</v>
      </c>
      <c r="C11" s="51" t="s">
        <v>33</v>
      </c>
      <c r="D11" s="52">
        <v>2021</v>
      </c>
      <c r="E11" s="57">
        <v>1200</v>
      </c>
      <c r="F11" s="58" t="s">
        <v>31</v>
      </c>
      <c r="G11" s="59">
        <v>1</v>
      </c>
      <c r="H11" s="56">
        <f t="shared" ref="H11:H18" si="0">E11*G11</f>
        <v>1200</v>
      </c>
    </row>
    <row r="12" s="39" customFormat="1" ht="16.5" spans="2:8">
      <c r="B12" s="50" t="s">
        <v>34</v>
      </c>
      <c r="C12" s="51" t="s">
        <v>35</v>
      </c>
      <c r="D12" s="52">
        <v>2021</v>
      </c>
      <c r="E12" s="57">
        <v>2000</v>
      </c>
      <c r="F12" s="60" t="s">
        <v>36</v>
      </c>
      <c r="G12" s="59">
        <v>1</v>
      </c>
      <c r="H12" s="56">
        <f t="shared" si="0"/>
        <v>2000</v>
      </c>
    </row>
    <row r="13" s="39" customFormat="1" ht="16.5" spans="2:8">
      <c r="B13" s="50" t="s">
        <v>37</v>
      </c>
      <c r="C13" s="51" t="s">
        <v>38</v>
      </c>
      <c r="D13" s="52">
        <v>2021</v>
      </c>
      <c r="E13" s="57">
        <v>400</v>
      </c>
      <c r="F13" s="60" t="s">
        <v>36</v>
      </c>
      <c r="G13" s="59">
        <v>1</v>
      </c>
      <c r="H13" s="56">
        <f t="shared" si="0"/>
        <v>400</v>
      </c>
    </row>
    <row r="14" s="39" customFormat="1" ht="16.5" spans="2:8">
      <c r="B14" s="50" t="s">
        <v>39</v>
      </c>
      <c r="C14" s="51" t="s">
        <v>40</v>
      </c>
      <c r="D14" s="52">
        <v>2021</v>
      </c>
      <c r="E14" s="53">
        <v>750</v>
      </c>
      <c r="F14" s="54" t="s">
        <v>41</v>
      </c>
      <c r="G14" s="55">
        <f>12*18</f>
        <v>216</v>
      </c>
      <c r="H14" s="56">
        <f t="shared" si="0"/>
        <v>162000</v>
      </c>
    </row>
    <row r="15" s="39" customFormat="1" ht="16.5" spans="2:8">
      <c r="B15" s="50" t="s">
        <v>42</v>
      </c>
      <c r="C15" s="51" t="s">
        <v>43</v>
      </c>
      <c r="D15" s="52">
        <v>2021</v>
      </c>
      <c r="E15" s="53">
        <v>1900</v>
      </c>
      <c r="F15" s="54" t="s">
        <v>44</v>
      </c>
      <c r="G15" s="55">
        <v>12</v>
      </c>
      <c r="H15" s="56">
        <f t="shared" si="0"/>
        <v>22800</v>
      </c>
    </row>
    <row r="16" customFormat="1" ht="16.5" spans="2:8">
      <c r="B16" s="50" t="s">
        <v>45</v>
      </c>
      <c r="C16" s="51" t="s">
        <v>46</v>
      </c>
      <c r="D16" s="52">
        <v>2021</v>
      </c>
      <c r="E16" s="57">
        <v>1500</v>
      </c>
      <c r="F16" s="61" t="s">
        <v>44</v>
      </c>
      <c r="G16" s="62">
        <v>12</v>
      </c>
      <c r="H16" s="56">
        <f t="shared" si="0"/>
        <v>18000</v>
      </c>
    </row>
    <row r="17" ht="16.5" spans="2:8">
      <c r="B17" s="50" t="s">
        <v>47</v>
      </c>
      <c r="C17" s="51" t="s">
        <v>48</v>
      </c>
      <c r="D17" s="52">
        <v>2021</v>
      </c>
      <c r="E17" s="53">
        <v>175</v>
      </c>
      <c r="F17" s="54" t="s">
        <v>49</v>
      </c>
      <c r="G17" s="55">
        <f>12*3</f>
        <v>36</v>
      </c>
      <c r="H17" s="56">
        <f t="shared" si="0"/>
        <v>6300</v>
      </c>
    </row>
    <row r="18" s="40" customFormat="1" ht="16.5" spans="2:8">
      <c r="B18" s="63" t="s">
        <v>50</v>
      </c>
      <c r="C18" s="51" t="s">
        <v>51</v>
      </c>
      <c r="D18" s="52">
        <v>2021</v>
      </c>
      <c r="E18" s="53">
        <v>600</v>
      </c>
      <c r="F18" s="54" t="s">
        <v>52</v>
      </c>
      <c r="G18" s="55">
        <f>12*3</f>
        <v>36</v>
      </c>
      <c r="H18" s="56">
        <f t="shared" si="0"/>
        <v>21600</v>
      </c>
    </row>
    <row r="19" ht="16.5" spans="2:8">
      <c r="B19" s="64" t="s">
        <v>53</v>
      </c>
      <c r="C19" s="65"/>
      <c r="D19" s="65"/>
      <c r="E19" s="65"/>
      <c r="F19" s="65"/>
      <c r="G19" s="66"/>
      <c r="H19" s="67">
        <f>SUM(H9:H18)</f>
        <v>266300</v>
      </c>
    </row>
    <row r="20" ht="17.25" spans="2:10">
      <c r="B20" s="68" t="s">
        <v>11</v>
      </c>
      <c r="C20" s="69"/>
      <c r="D20" s="69"/>
      <c r="E20" s="69"/>
      <c r="F20" s="69"/>
      <c r="G20" s="70"/>
      <c r="H20" s="31">
        <f>H19</f>
        <v>266300</v>
      </c>
      <c r="J20" s="72"/>
    </row>
    <row r="22" spans="1:3">
      <c r="A22" s="2"/>
      <c r="B22" s="71"/>
      <c r="C22" s="2"/>
    </row>
  </sheetData>
  <mergeCells count="4">
    <mergeCell ref="B1:C1"/>
    <mergeCell ref="B8:H8"/>
    <mergeCell ref="B19:G19"/>
    <mergeCell ref="B20:G20"/>
  </mergeCells>
  <hyperlinks>
    <hyperlink ref="C4" r:id="rId1" display="Winnie.yang@ubs-cn.com"/>
  </hyperlinks>
  <pageMargins left="0.7" right="0.7" top="0.75" bottom="0.75" header="0.3" footer="0.3"/>
  <pageSetup paperSize="9" scale="9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C16" sqref="C16"/>
    </sheetView>
  </sheetViews>
  <sheetFormatPr defaultColWidth="8.875" defaultRowHeight="14.25" outlineLevelCol="7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6.5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6.5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19</v>
      </c>
      <c r="D7" s="16" t="s">
        <v>20</v>
      </c>
      <c r="E7" s="17" t="s">
        <v>21</v>
      </c>
      <c r="F7" s="17" t="s">
        <v>22</v>
      </c>
      <c r="G7" s="17" t="s">
        <v>23</v>
      </c>
      <c r="H7" s="18" t="s">
        <v>24</v>
      </c>
    </row>
    <row r="8" ht="33.75" customHeight="1" spans="2:8">
      <c r="B8" s="19" t="s">
        <v>54</v>
      </c>
      <c r="C8" s="20"/>
      <c r="D8" s="20"/>
      <c r="E8" s="20"/>
      <c r="F8" s="20"/>
      <c r="G8" s="20"/>
      <c r="H8" s="21"/>
    </row>
    <row r="9" spans="2:8">
      <c r="B9" s="22" t="s">
        <v>55</v>
      </c>
      <c r="C9" s="23"/>
      <c r="D9" s="24">
        <v>2021</v>
      </c>
      <c r="E9" s="25">
        <v>250</v>
      </c>
      <c r="F9" s="26" t="s">
        <v>56</v>
      </c>
      <c r="G9" s="27">
        <v>48</v>
      </c>
      <c r="H9" s="28">
        <f>E9*G9</f>
        <v>12000</v>
      </c>
    </row>
    <row r="10" ht="17.25" spans="2:8">
      <c r="B10" s="29" t="s">
        <v>11</v>
      </c>
      <c r="C10" s="30"/>
      <c r="D10" s="30"/>
      <c r="E10" s="30"/>
      <c r="F10" s="30"/>
      <c r="G10" s="30"/>
      <c r="H10" s="31">
        <f>SUM(H9:H9)</f>
        <v>12000</v>
      </c>
    </row>
    <row r="14" ht="16.5" spans="2:5">
      <c r="B14" s="32"/>
      <c r="C14" s="33"/>
      <c r="D14" s="33"/>
      <c r="E14" s="34"/>
    </row>
    <row r="15" spans="2:5">
      <c r="B15" s="35"/>
      <c r="C15" s="36"/>
      <c r="D15" s="36"/>
      <c r="E15" s="37"/>
    </row>
    <row r="16" spans="2:5">
      <c r="B16" s="35"/>
      <c r="C16" s="36"/>
      <c r="D16" s="36"/>
      <c r="E16" s="37"/>
    </row>
    <row r="17" spans="2:5">
      <c r="B17" s="35"/>
      <c r="C17" s="36"/>
      <c r="D17" s="36"/>
      <c r="E17" s="37"/>
    </row>
    <row r="18" spans="2:5">
      <c r="B18" s="35"/>
      <c r="C18" s="36"/>
      <c r="D18" s="36"/>
      <c r="E18" s="37"/>
    </row>
    <row r="19" spans="2:5">
      <c r="B19" s="35"/>
      <c r="C19" s="38"/>
      <c r="D19" s="38"/>
      <c r="E19" s="37"/>
    </row>
  </sheetData>
  <mergeCells count="3">
    <mergeCell ref="B1:C1"/>
    <mergeCell ref="B8:H8"/>
    <mergeCell ref="B10:G10"/>
  </mergeCells>
  <hyperlinks>
    <hyperlink ref="C4" r:id="rId1" display="Winnie.yang@ubs-cn.com"/>
  </hyperlinks>
  <pageMargins left="0.75" right="0.75" top="1" bottom="1" header="0.3" footer="0.3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Video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小野那个野</cp:lastModifiedBy>
  <dcterms:created xsi:type="dcterms:W3CDTF">2016-06-29T09:42:00Z</dcterms:created>
  <cp:lastPrinted>2021-01-08T06:16:00Z</cp:lastPrinted>
  <dcterms:modified xsi:type="dcterms:W3CDTF">2023-11-30T07:15:16Z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8F3D1D1A9015497A8DE80344895DA962_13</vt:lpwstr>
  </property>
</Properties>
</file>