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8800" windowHeight="12375"/>
  </bookViews>
  <sheets>
    <sheet name="Summary" sheetId="9" r:id="rId1"/>
    <sheet name="Video" sheetId="13" r:id="rId2"/>
    <sheet name="Staffing Fee" sheetId="14" r:id="rId3"/>
  </sheets>
  <calcPr calcId="152511" concurrentCalc="0"/>
</workbook>
</file>

<file path=xl/calcChain.xml><?xml version="1.0" encoding="utf-8"?>
<calcChain xmlns="http://schemas.openxmlformats.org/spreadsheetml/2006/main">
  <c r="H9" i="14" l="1"/>
  <c r="H10" i="14"/>
  <c r="H9" i="13"/>
  <c r="H10" i="13"/>
  <c r="H11" i="13"/>
  <c r="H12" i="13"/>
  <c r="H13" i="13"/>
  <c r="G14" i="13"/>
  <c r="H14" i="13"/>
  <c r="H15" i="13"/>
  <c r="H16" i="13"/>
  <c r="G17" i="13"/>
  <c r="H17" i="13"/>
  <c r="G18" i="13"/>
  <c r="H18" i="13"/>
  <c r="H19" i="13"/>
  <c r="H20" i="13"/>
  <c r="C11" i="9"/>
  <c r="C9" i="9"/>
  <c r="C13" i="9"/>
  <c r="C18" i="9"/>
  <c r="C14" i="9"/>
  <c r="C15" i="9"/>
</calcChain>
</file>

<file path=xl/sharedStrings.xml><?xml version="1.0" encoding="utf-8"?>
<sst xmlns="http://schemas.openxmlformats.org/spreadsheetml/2006/main" count="88" uniqueCount="57">
  <si>
    <t>Quotation</t>
  </si>
  <si>
    <t>Client:</t>
  </si>
  <si>
    <t>AstraZeneca</t>
  </si>
  <si>
    <t xml:space="preserve">Project Name: </t>
  </si>
  <si>
    <t>2023阿斯利康BC区域市场部科普视频制作</t>
  </si>
  <si>
    <t>Supplier Contact Information:</t>
  </si>
  <si>
    <t>Winnie.yang@ubs-cn.com</t>
  </si>
  <si>
    <t>Effective Date:</t>
  </si>
  <si>
    <t>Item</t>
  </si>
  <si>
    <t>Cost</t>
  </si>
  <si>
    <t>I.Video</t>
  </si>
  <si>
    <t>Sub-total</t>
  </si>
  <si>
    <t>II.Staffing Fee</t>
  </si>
  <si>
    <t>TAX 6%</t>
  </si>
  <si>
    <t>Total</t>
  </si>
  <si>
    <t>Discounted Price (if have)</t>
  </si>
  <si>
    <t>Staffing Fee % of total cost</t>
  </si>
  <si>
    <r>
      <rPr>
        <sz val="8"/>
        <color rgb="FFFF0000"/>
        <rFont val="Wingdings 2"/>
        <family val="1"/>
        <charset val="2"/>
      </rPr>
      <t>£</t>
    </r>
    <r>
      <rPr>
        <sz val="8"/>
        <color rgb="FFFF0000"/>
        <rFont val="微软雅黑"/>
        <family val="2"/>
        <charset val="134"/>
      </rPr>
      <t> AZ指定HCP：ESM中申请“Media Buy采访”类型，由AZ直接付费给HCP，支付的服务费需要符合FMV；</t>
    </r>
  </si>
  <si>
    <r>
      <rPr>
        <sz val="8"/>
        <color rgb="FFFF0000"/>
        <rFont val="Wingdings 2"/>
        <family val="1"/>
        <charset val="2"/>
      </rPr>
      <t>R</t>
    </r>
    <r>
      <rPr>
        <sz val="8"/>
        <color rgb="FFFF0000"/>
        <rFont val="微软雅黑"/>
        <family val="2"/>
        <charset val="134"/>
      </rPr>
      <t>非AZ指定HCP: 我司在服务过程当中如涉及与非AZ指定的HCP媒体业务相关合作，我司已建立完善的内控机制，其服务费金额需符合市场公允价值，以杜绝腐败和贿赂行为的发生，同时会严格遵守AZ ABAC相关条款；</t>
    </r>
  </si>
  <si>
    <t>Description</t>
  </si>
  <si>
    <t>AZ Annual Rate
(if have, list year)</t>
  </si>
  <si>
    <t>Unit Price</t>
  </si>
  <si>
    <t>Unit</t>
  </si>
  <si>
    <t>Quantity</t>
  </si>
  <si>
    <t>Amount</t>
  </si>
  <si>
    <t>医生科普视频（3分钟 共12条 拍摄1次）</t>
  </si>
  <si>
    <t>Video脚本(new work)</t>
  </si>
  <si>
    <t>包括视频创意、分镜头脚本、视频文案</t>
  </si>
  <si>
    <t>个</t>
  </si>
  <si>
    <t>高级摄像师</t>
  </si>
  <si>
    <t>3-5年相关经验</t>
  </si>
  <si>
    <t>人/天</t>
  </si>
  <si>
    <t>灯光师</t>
  </si>
  <si>
    <t>专业灯光师</t>
  </si>
  <si>
    <t>摄影机</t>
  </si>
  <si>
    <t>蓝光摄像机  SONY 或其他品牌同等级别</t>
  </si>
  <si>
    <t>台/天</t>
  </si>
  <si>
    <t>录音设备</t>
  </si>
  <si>
    <t>专业无线声音采集器</t>
  </si>
  <si>
    <t>后期剪辑</t>
  </si>
  <si>
    <t>后期剪辑精剪</t>
  </si>
  <si>
    <t>小时/hour(s)</t>
  </si>
  <si>
    <t>音乐</t>
  </si>
  <si>
    <t>片中配乐</t>
  </si>
  <si>
    <t>段</t>
  </si>
  <si>
    <t>音效</t>
  </si>
  <si>
    <t>片中特效音乐</t>
  </si>
  <si>
    <t>动画特效</t>
  </si>
  <si>
    <t>二维动画</t>
  </si>
  <si>
    <t>秒</t>
  </si>
  <si>
    <t>中英文字幕</t>
  </si>
  <si>
    <t>专业中英文字幕</t>
  </si>
  <si>
    <t>分钟</t>
  </si>
  <si>
    <t>Total：</t>
  </si>
  <si>
    <t>项目管理/人员管理 
Service Fee/Staffing Fee</t>
  </si>
  <si>
    <t>Account Manager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</si>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</sst>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</numFmts>
  <fonts count="20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8"/>
      <color rgb="FFFF0000"/>
      <name val="Wingdings 2"/>
      <family val="1"/>
      <charset val="2"/>
    </font>
    <font>
      <sz val="9"/>
      <color rgb="FFFF0000"/>
      <name val="等线"/>
      <charset val="134"/>
    </font>
    <font>
      <sz val="9"/>
      <color rgb="FFFF0000"/>
      <name val="Times New Roman"/>
      <family val="1"/>
    </font>
    <font>
      <sz val="8"/>
      <color rgb="FFFF000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</cellStyleXfs>
  <cellXfs count="92">
    <xf numFmtId="0" fontId="0" fillId="0" borderId="0" xfId="0">
      <alignment vertical="center"/>
    </xf>
    <xf numFmtId="0" fontId="0" fillId="0" borderId="0" xfId="5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6" applyFont="1" applyFill="1" applyAlignment="1">
      <alignment vertical="center"/>
    </xf>
    <xf numFmtId="0" fontId="2" fillId="0" borderId="0" xfId="6" applyFont="1" applyFill="1" applyAlignment="1">
      <alignment vertical="center"/>
    </xf>
    <xf numFmtId="178" fontId="3" fillId="0" borderId="0" xfId="6" applyNumberFormat="1" applyFont="1" applyFill="1" applyAlignment="1">
      <alignment horizontal="left"/>
    </xf>
    <xf numFmtId="0" fontId="3" fillId="0" borderId="0" xfId="4" applyFont="1" applyFill="1" applyAlignment="1">
      <alignment vertical="center" wrapText="1"/>
    </xf>
    <xf numFmtId="178" fontId="3" fillId="0" borderId="0" xfId="6" applyNumberFormat="1" applyFont="1" applyFill="1" applyAlignment="1">
      <alignment horizontal="center"/>
    </xf>
    <xf numFmtId="0" fontId="3" fillId="0" borderId="0" xfId="4" applyFont="1" applyFill="1" applyAlignment="1">
      <alignment wrapText="1"/>
    </xf>
    <xf numFmtId="0" fontId="2" fillId="0" borderId="0" xfId="4" applyFont="1" applyFill="1" applyBorder="1" applyAlignment="1">
      <alignment vertical="center"/>
    </xf>
    <xf numFmtId="0" fontId="4" fillId="0" borderId="0" xfId="3" applyFill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40" fontId="7" fillId="0" borderId="8" xfId="7" applyNumberFormat="1" applyFont="1" applyFill="1" applyBorder="1" applyAlignment="1">
      <alignment horizontal="center" vertical="center"/>
    </xf>
    <xf numFmtId="9" fontId="6" fillId="0" borderId="8" xfId="7" applyNumberFormat="1" applyFont="1" applyFill="1" applyBorder="1" applyAlignment="1">
      <alignment horizontal="center" vertical="center"/>
    </xf>
    <xf numFmtId="179" fontId="6" fillId="0" borderId="8" xfId="7" applyNumberFormat="1" applyFont="1" applyFill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178" fontId="2" fillId="3" borderId="11" xfId="4" applyNumberFormat="1" applyFont="1" applyFill="1" applyBorder="1" applyAlignment="1">
      <alignment horizontal="right" vertical="center"/>
    </xf>
    <xf numFmtId="180" fontId="2" fillId="3" borderId="13" xfId="4" applyNumberFormat="1" applyFont="1" applyFill="1" applyBorder="1" applyAlignment="1">
      <alignment horizontal="right" vertical="center"/>
    </xf>
    <xf numFmtId="178" fontId="2" fillId="0" borderId="0" xfId="6" applyNumberFormat="1" applyFont="1" applyFill="1" applyAlignment="1"/>
    <xf numFmtId="178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left" vertical="center"/>
    </xf>
    <xf numFmtId="178" fontId="8" fillId="0" borderId="0" xfId="6" applyNumberFormat="1" applyFont="1" applyFill="1" applyAlignment="1">
      <alignment horizontal="left"/>
    </xf>
    <xf numFmtId="0" fontId="8" fillId="0" borderId="0" xfId="6" applyFont="1" applyFill="1" applyAlignment="1">
      <alignment horizontal="left" vertical="center" wrapText="1"/>
    </xf>
    <xf numFmtId="0" fontId="8" fillId="0" borderId="0" xfId="6" applyFont="1" applyFill="1" applyAlignment="1">
      <alignment horizontal="left" vertical="center"/>
    </xf>
    <xf numFmtId="178" fontId="8" fillId="0" borderId="0" xfId="6" applyNumberFormat="1" applyFont="1" applyFill="1" applyAlignment="1">
      <alignment horizontal="left" wrapText="1"/>
    </xf>
    <xf numFmtId="0" fontId="0" fillId="0" borderId="0" xfId="5" applyFont="1"/>
    <xf numFmtId="0" fontId="18" fillId="0" borderId="0" xfId="5"/>
    <xf numFmtId="0" fontId="1" fillId="0" borderId="0" xfId="6" applyFont="1" applyAlignment="1">
      <alignment vertical="center"/>
    </xf>
    <xf numFmtId="0" fontId="2" fillId="0" borderId="0" xfId="6" applyFont="1">
      <alignment vertical="center"/>
    </xf>
    <xf numFmtId="0" fontId="3" fillId="0" borderId="0" xfId="4" applyFont="1" applyAlignment="1">
      <alignment vertical="center" wrapText="1"/>
    </xf>
    <xf numFmtId="178" fontId="3" fillId="0" borderId="0" xfId="6" applyNumberFormat="1" applyFont="1" applyAlignment="1">
      <alignment horizontal="center"/>
    </xf>
    <xf numFmtId="0" fontId="3" fillId="0" borderId="0" xfId="4" applyFont="1" applyAlignment="1">
      <alignment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4" borderId="8" xfId="4" applyFont="1" applyFill="1" applyBorder="1" applyAlignment="1">
      <alignment horizontal="center" vertical="center"/>
    </xf>
    <xf numFmtId="40" fontId="9" fillId="0" borderId="8" xfId="7" applyNumberFormat="1" applyFont="1" applyBorder="1" applyAlignment="1">
      <alignment horizontal="center" vertical="center"/>
    </xf>
    <xf numFmtId="9" fontId="3" fillId="0" borderId="8" xfId="7" applyNumberFormat="1" applyFont="1" applyBorder="1" applyAlignment="1">
      <alignment horizontal="center" vertical="center"/>
    </xf>
    <xf numFmtId="179" fontId="3" fillId="0" borderId="8" xfId="7" applyNumberFormat="1" applyFont="1" applyBorder="1" applyAlignment="1">
      <alignment horizontal="center" vertical="center"/>
    </xf>
    <xf numFmtId="37" fontId="9" fillId="0" borderId="10" xfId="1" applyNumberFormat="1" applyFont="1" applyFill="1" applyBorder="1" applyAlignment="1">
      <alignment horizontal="center" vertical="center"/>
    </xf>
    <xf numFmtId="40" fontId="9" fillId="0" borderId="8" xfId="7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/>
    </xf>
    <xf numFmtId="9" fontId="3" fillId="0" borderId="8" xfId="7" applyNumberFormat="1" applyFont="1" applyFill="1" applyBorder="1" applyAlignment="1">
      <alignment horizontal="center" vertical="center"/>
    </xf>
    <xf numFmtId="179" fontId="3" fillId="0" borderId="8" xfId="7" applyNumberFormat="1" applyFont="1" applyFill="1" applyBorder="1" applyAlignment="1">
      <alignment horizontal="center" vertical="center"/>
    </xf>
    <xf numFmtId="0" fontId="3" fillId="0" borderId="7" xfId="6" applyFont="1" applyBorder="1" applyAlignment="1">
      <alignment horizontal="left" vertical="center" wrapText="1"/>
    </xf>
    <xf numFmtId="181" fontId="2" fillId="0" borderId="10" xfId="1" applyNumberFormat="1" applyFont="1" applyFill="1" applyBorder="1" applyAlignment="1">
      <alignment horizontal="right" vertical="center"/>
    </xf>
    <xf numFmtId="178" fontId="11" fillId="0" borderId="0" xfId="6" applyNumberFormat="1" applyFont="1" applyFill="1" applyAlignment="1">
      <alignment horizontal="left"/>
    </xf>
    <xf numFmtId="9" fontId="0" fillId="0" borderId="0" xfId="0" applyNumberFormat="1">
      <alignment vertical="center"/>
    </xf>
    <xf numFmtId="0" fontId="18" fillId="0" borderId="0" xfId="5" applyFill="1"/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80" fontId="2" fillId="0" borderId="10" xfId="1" applyNumberFormat="1" applyFont="1" applyFill="1" applyBorder="1" applyAlignment="1">
      <alignment horizontal="right" vertical="center"/>
    </xf>
    <xf numFmtId="0" fontId="2" fillId="6" borderId="17" xfId="0" applyFont="1" applyFill="1" applyBorder="1" applyAlignment="1">
      <alignment horizontal="right" vertical="center" wrapText="1"/>
    </xf>
    <xf numFmtId="180" fontId="2" fillId="6" borderId="18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7" borderId="0" xfId="0" applyFont="1" applyFill="1" applyAlignment="1">
      <alignment horizontal="right" vertical="center"/>
    </xf>
    <xf numFmtId="10" fontId="0" fillId="7" borderId="0" xfId="2" applyNumberFormat="1" applyFont="1" applyFill="1" applyAlignment="1">
      <alignment vertical="center"/>
    </xf>
    <xf numFmtId="0" fontId="1" fillId="0" borderId="0" xfId="6" applyFont="1" applyAlignment="1">
      <alignment horizontal="center" vertical="center"/>
    </xf>
    <xf numFmtId="0" fontId="2" fillId="2" borderId="7" xfId="4" applyFont="1" applyFill="1" applyBorder="1" applyAlignment="1">
      <alignment horizontal="left" vertical="center"/>
    </xf>
    <xf numFmtId="0" fontId="2" fillId="2" borderId="10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2" borderId="4" xfId="4" applyFont="1" applyFill="1" applyBorder="1" applyAlignment="1">
      <alignment horizontal="left" vertical="center"/>
    </xf>
    <xf numFmtId="0" fontId="5" fillId="2" borderId="5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0" borderId="4" xfId="6" applyFont="1" applyBorder="1" applyAlignment="1">
      <alignment horizontal="right" vertical="center" wrapText="1"/>
    </xf>
    <xf numFmtId="0" fontId="2" fillId="0" borderId="5" xfId="6" applyFont="1" applyBorder="1" applyAlignment="1">
      <alignment horizontal="right" vertical="center" wrapText="1"/>
    </xf>
    <xf numFmtId="0" fontId="2" fillId="0" borderId="9" xfId="6" applyFont="1" applyBorder="1" applyAlignment="1">
      <alignment horizontal="right" vertical="center" wrapText="1"/>
    </xf>
    <xf numFmtId="178" fontId="2" fillId="3" borderId="14" xfId="4" applyNumberFormat="1" applyFont="1" applyFill="1" applyBorder="1" applyAlignment="1">
      <alignment horizontal="right" vertical="center"/>
    </xf>
    <xf numFmtId="178" fontId="2" fillId="3" borderId="15" xfId="4" applyNumberFormat="1" applyFont="1" applyFill="1" applyBorder="1" applyAlignment="1">
      <alignment horizontal="right" vertical="center"/>
    </xf>
    <xf numFmtId="178" fontId="2" fillId="3" borderId="16" xfId="4" applyNumberFormat="1" applyFont="1" applyFill="1" applyBorder="1" applyAlignment="1">
      <alignment horizontal="right" vertical="center"/>
    </xf>
    <xf numFmtId="0" fontId="1" fillId="0" borderId="0" xfId="6" applyFont="1" applyFill="1" applyAlignment="1">
      <alignment horizontal="center" vertical="center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178" fontId="2" fillId="3" borderId="11" xfId="4" applyNumberFormat="1" applyFont="1" applyFill="1" applyBorder="1" applyAlignment="1">
      <alignment horizontal="right" vertical="center"/>
    </xf>
    <xf numFmtId="178" fontId="2" fillId="3" borderId="12" xfId="4" applyNumberFormat="1" applyFont="1" applyFill="1" applyBorder="1" applyAlignment="1">
      <alignment horizontal="right" vertical="center"/>
    </xf>
  </cellXfs>
  <cellStyles count="8">
    <cellStyle name="百分比" xfId="2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4" sqref="C4"/>
    </sheetView>
  </sheetViews>
  <sheetFormatPr defaultColWidth="8.875" defaultRowHeight="14.2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>
      <c r="B1" s="67" t="s">
        <v>0</v>
      </c>
      <c r="C1" s="67"/>
    </row>
    <row r="2" spans="2:4" ht="16.5">
      <c r="B2" s="37" t="s">
        <v>1</v>
      </c>
      <c r="C2" s="6" t="s">
        <v>2</v>
      </c>
    </row>
    <row r="3" spans="2:4" ht="16.5">
      <c r="B3" s="37" t="s">
        <v>3</v>
      </c>
      <c r="C3" s="6" t="s">
        <v>4</v>
      </c>
      <c r="D3" s="59"/>
    </row>
    <row r="4" spans="2:4" s="58" customFormat="1" ht="16.5" customHeight="1">
      <c r="B4" s="10" t="s">
        <v>5</v>
      </c>
      <c r="C4" s="11" t="s">
        <v>6</v>
      </c>
    </row>
    <row r="5" spans="2:4" s="58" customFormat="1" ht="16.5" customHeight="1">
      <c r="B5" s="10" t="s">
        <v>7</v>
      </c>
      <c r="C5" s="12"/>
    </row>
    <row r="6" spans="2:4" s="58" customFormat="1" ht="16.5" customHeight="1">
      <c r="B6" s="13"/>
      <c r="C6" s="13"/>
    </row>
    <row r="7" spans="2:4" s="58" customFormat="1" ht="30.75" customHeight="1">
      <c r="B7" s="14" t="s">
        <v>8</v>
      </c>
      <c r="C7" s="17" t="s">
        <v>9</v>
      </c>
    </row>
    <row r="8" spans="2:4" s="58" customFormat="1" ht="16.5">
      <c r="B8" s="68" t="s">
        <v>10</v>
      </c>
      <c r="C8" s="69"/>
    </row>
    <row r="9" spans="2:4" ht="16.5">
      <c r="B9" s="60" t="s">
        <v>11</v>
      </c>
      <c r="C9" s="61">
        <f>Video!H20</f>
        <v>266300</v>
      </c>
    </row>
    <row r="10" spans="2:4" s="1" customFormat="1" ht="16.5">
      <c r="B10" s="70" t="s">
        <v>12</v>
      </c>
      <c r="C10" s="71"/>
    </row>
    <row r="11" spans="2:4" ht="16.5">
      <c r="B11" s="60" t="s">
        <v>11</v>
      </c>
      <c r="C11" s="55">
        <f>'Staffing Fee'!H10</f>
        <v>12000</v>
      </c>
    </row>
    <row r="12" spans="2:4" ht="6.95" customHeight="1">
      <c r="B12" s="72"/>
      <c r="C12" s="73"/>
    </row>
    <row r="13" spans="2:4" ht="16.5">
      <c r="B13" s="62" t="s">
        <v>11</v>
      </c>
      <c r="C13" s="63">
        <f>C9+C11</f>
        <v>278300</v>
      </c>
    </row>
    <row r="14" spans="2:4" ht="16.5">
      <c r="B14" s="62" t="s">
        <v>13</v>
      </c>
      <c r="C14" s="63">
        <f>C13*0.06</f>
        <v>16698</v>
      </c>
    </row>
    <row r="15" spans="2:4" ht="16.5">
      <c r="B15" s="25" t="s">
        <v>14</v>
      </c>
      <c r="C15" s="26">
        <f>C13+C14</f>
        <v>294998</v>
      </c>
    </row>
    <row r="16" spans="2:4">
      <c r="B16" s="64" t="s">
        <v>15</v>
      </c>
    </row>
    <row r="18" spans="2:3">
      <c r="B18" s="65" t="s">
        <v>16</v>
      </c>
      <c r="C18" s="66">
        <f>C11/C13</f>
        <v>4.3118936399568812E-2</v>
      </c>
    </row>
    <row r="19" spans="2:3" ht="20.100000000000001" customHeight="1">
      <c r="B19" s="74" t="s">
        <v>17</v>
      </c>
      <c r="C19" s="75"/>
    </row>
    <row r="20" spans="2:3" ht="39" customHeight="1">
      <c r="B20" s="76" t="s">
        <v>18</v>
      </c>
      <c r="C20" s="77"/>
    </row>
    <row r="21" spans="2:3">
      <c r="B21" s="30"/>
    </row>
  </sheetData>
  <mergeCells count="6">
    <mergeCell ref="B20:C20"/>
    <mergeCell ref="B1:C1"/>
    <mergeCell ref="B8:C8"/>
    <mergeCell ref="B10:C10"/>
    <mergeCell ref="B12:C12"/>
    <mergeCell ref="B19:C19"/>
  </mergeCells>
  <phoneticPr fontId="19" type="noConversion"/>
  <hyperlinks>
    <hyperlink ref="C4" r:id="rId1"/>
  </hyperlinks>
  <pageMargins left="0.75" right="0.75" top="1" bottom="1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="115" zoomScaleNormal="115" workbookViewId="0">
      <selection activeCell="C4" sqref="C4"/>
    </sheetView>
  </sheetViews>
  <sheetFormatPr defaultColWidth="8.875" defaultRowHeight="14.25"/>
  <cols>
    <col min="1" max="1" width="6.375" customWidth="1"/>
    <col min="2" max="2" width="28.375" customWidth="1"/>
    <col min="3" max="3" width="31.875" customWidth="1"/>
    <col min="4" max="4" width="11.875" customWidth="1"/>
    <col min="5" max="5" width="9.25" customWidth="1"/>
    <col min="6" max="6" width="10.5" customWidth="1"/>
    <col min="7" max="7" width="11.375" customWidth="1"/>
    <col min="8" max="8" width="17.625" customWidth="1"/>
  </cols>
  <sheetData>
    <row r="1" spans="2:8" ht="40.5">
      <c r="B1" s="67" t="s">
        <v>0</v>
      </c>
      <c r="C1" s="67"/>
      <c r="D1" s="36"/>
      <c r="E1" s="36"/>
      <c r="F1" s="36"/>
      <c r="G1" s="36"/>
      <c r="H1" s="36"/>
    </row>
    <row r="2" spans="2:8" ht="16.5">
      <c r="B2" s="37" t="s">
        <v>1</v>
      </c>
      <c r="C2" s="6" t="s">
        <v>2</v>
      </c>
      <c r="D2" s="38"/>
      <c r="E2" s="39"/>
      <c r="F2" s="39"/>
      <c r="G2" s="8"/>
      <c r="H2" s="8"/>
    </row>
    <row r="3" spans="2:8" ht="16.5">
      <c r="B3" s="37" t="s">
        <v>3</v>
      </c>
      <c r="C3" s="6" t="s">
        <v>4</v>
      </c>
      <c r="D3" s="40"/>
      <c r="E3" s="39"/>
      <c r="F3" s="39"/>
      <c r="G3" s="8"/>
      <c r="H3" s="8"/>
    </row>
    <row r="4" spans="2:8" ht="16.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ht="16.5">
      <c r="B5" s="10" t="s">
        <v>7</v>
      </c>
      <c r="C5" s="12"/>
      <c r="D5" s="10"/>
      <c r="E5" s="10"/>
      <c r="F5" s="10"/>
      <c r="G5" s="10"/>
      <c r="H5" s="10"/>
    </row>
    <row r="6" spans="2:8" ht="16.5">
      <c r="B6" s="13"/>
      <c r="C6" s="13"/>
      <c r="D6" s="13"/>
      <c r="E6" s="13"/>
      <c r="F6" s="13"/>
      <c r="G6" s="13"/>
      <c r="H6" s="13"/>
    </row>
    <row r="7" spans="2:8" ht="60">
      <c r="B7" s="14" t="s">
        <v>8</v>
      </c>
      <c r="C7" s="15" t="s">
        <v>19</v>
      </c>
      <c r="D7" s="15" t="s">
        <v>20</v>
      </c>
      <c r="E7" s="16" t="s">
        <v>21</v>
      </c>
      <c r="F7" s="16" t="s">
        <v>22</v>
      </c>
      <c r="G7" s="16" t="s">
        <v>23</v>
      </c>
      <c r="H7" s="17" t="s">
        <v>24</v>
      </c>
    </row>
    <row r="8" spans="2:8" ht="15.95" customHeight="1">
      <c r="B8" s="78" t="s">
        <v>25</v>
      </c>
      <c r="C8" s="79"/>
      <c r="D8" s="79"/>
      <c r="E8" s="79"/>
      <c r="F8" s="79"/>
      <c r="G8" s="79"/>
      <c r="H8" s="80"/>
    </row>
    <row r="9" spans="2:8" s="34" customFormat="1" ht="16.5">
      <c r="B9" s="41" t="s">
        <v>26</v>
      </c>
      <c r="C9" s="42" t="s">
        <v>27</v>
      </c>
      <c r="D9" s="43">
        <v>2021</v>
      </c>
      <c r="E9" s="44">
        <v>2500</v>
      </c>
      <c r="F9" s="45" t="s">
        <v>28</v>
      </c>
      <c r="G9" s="46">
        <v>12</v>
      </c>
      <c r="H9" s="47">
        <f>E9*G9</f>
        <v>30000</v>
      </c>
    </row>
    <row r="10" spans="2:8" s="34" customFormat="1" ht="16.5">
      <c r="B10" s="41" t="s">
        <v>29</v>
      </c>
      <c r="C10" s="42" t="s">
        <v>30</v>
      </c>
      <c r="D10" s="43">
        <v>2021</v>
      </c>
      <c r="E10" s="48">
        <v>2000</v>
      </c>
      <c r="F10" s="49" t="s">
        <v>31</v>
      </c>
      <c r="G10" s="50">
        <v>1</v>
      </c>
      <c r="H10" s="47">
        <f>E10*G10</f>
        <v>2000</v>
      </c>
    </row>
    <row r="11" spans="2:8" s="34" customFormat="1" ht="16.5">
      <c r="B11" s="41" t="s">
        <v>32</v>
      </c>
      <c r="C11" s="42" t="s">
        <v>33</v>
      </c>
      <c r="D11" s="43">
        <v>2021</v>
      </c>
      <c r="E11" s="48">
        <v>1200</v>
      </c>
      <c r="F11" s="49" t="s">
        <v>31</v>
      </c>
      <c r="G11" s="50">
        <v>1</v>
      </c>
      <c r="H11" s="47">
        <f t="shared" ref="H11:H18" si="0">E11*G11</f>
        <v>1200</v>
      </c>
    </row>
    <row r="12" spans="2:8" s="34" customFormat="1" ht="16.5">
      <c r="B12" s="41" t="s">
        <v>34</v>
      </c>
      <c r="C12" s="42" t="s">
        <v>35</v>
      </c>
      <c r="D12" s="43">
        <v>2021</v>
      </c>
      <c r="E12" s="48">
        <v>2000</v>
      </c>
      <c r="F12" s="51" t="s">
        <v>36</v>
      </c>
      <c r="G12" s="50">
        <v>1</v>
      </c>
      <c r="H12" s="47">
        <f t="shared" si="0"/>
        <v>2000</v>
      </c>
    </row>
    <row r="13" spans="2:8" s="34" customFormat="1" ht="16.5">
      <c r="B13" s="41" t="s">
        <v>37</v>
      </c>
      <c r="C13" s="42" t="s">
        <v>38</v>
      </c>
      <c r="D13" s="43">
        <v>2021</v>
      </c>
      <c r="E13" s="48">
        <v>400</v>
      </c>
      <c r="F13" s="51" t="s">
        <v>36</v>
      </c>
      <c r="G13" s="50">
        <v>1</v>
      </c>
      <c r="H13" s="47">
        <f t="shared" si="0"/>
        <v>400</v>
      </c>
    </row>
    <row r="14" spans="2:8" s="34" customFormat="1" ht="16.5">
      <c r="B14" s="41" t="s">
        <v>39</v>
      </c>
      <c r="C14" s="42" t="s">
        <v>40</v>
      </c>
      <c r="D14" s="43">
        <v>2021</v>
      </c>
      <c r="E14" s="44">
        <v>750</v>
      </c>
      <c r="F14" s="45" t="s">
        <v>41</v>
      </c>
      <c r="G14" s="46">
        <f>12*18</f>
        <v>216</v>
      </c>
      <c r="H14" s="47">
        <f t="shared" si="0"/>
        <v>162000</v>
      </c>
    </row>
    <row r="15" spans="2:8" s="34" customFormat="1" ht="16.5">
      <c r="B15" s="41" t="s">
        <v>42</v>
      </c>
      <c r="C15" s="42" t="s">
        <v>43</v>
      </c>
      <c r="D15" s="43">
        <v>2021</v>
      </c>
      <c r="E15" s="44">
        <v>1900</v>
      </c>
      <c r="F15" s="45" t="s">
        <v>44</v>
      </c>
      <c r="G15" s="46">
        <v>12</v>
      </c>
      <c r="H15" s="47">
        <f t="shared" si="0"/>
        <v>22800</v>
      </c>
    </row>
    <row r="16" spans="2:8" ht="16.5">
      <c r="B16" s="41" t="s">
        <v>45</v>
      </c>
      <c r="C16" s="42" t="s">
        <v>46</v>
      </c>
      <c r="D16" s="43">
        <v>2021</v>
      </c>
      <c r="E16" s="48">
        <v>1500</v>
      </c>
      <c r="F16" s="52" t="s">
        <v>44</v>
      </c>
      <c r="G16" s="53">
        <v>12</v>
      </c>
      <c r="H16" s="47">
        <f t="shared" si="0"/>
        <v>18000</v>
      </c>
    </row>
    <row r="17" spans="1:10" ht="16.5">
      <c r="B17" s="41" t="s">
        <v>47</v>
      </c>
      <c r="C17" s="42" t="s">
        <v>48</v>
      </c>
      <c r="D17" s="43">
        <v>2021</v>
      </c>
      <c r="E17" s="44">
        <v>175</v>
      </c>
      <c r="F17" s="45" t="s">
        <v>49</v>
      </c>
      <c r="G17" s="46">
        <f>12*3</f>
        <v>36</v>
      </c>
      <c r="H17" s="47">
        <f t="shared" si="0"/>
        <v>6300</v>
      </c>
    </row>
    <row r="18" spans="1:10" s="35" customFormat="1" ht="16.5">
      <c r="B18" s="54" t="s">
        <v>50</v>
      </c>
      <c r="C18" s="42" t="s">
        <v>51</v>
      </c>
      <c r="D18" s="43">
        <v>2021</v>
      </c>
      <c r="E18" s="44">
        <v>600</v>
      </c>
      <c r="F18" s="45" t="s">
        <v>52</v>
      </c>
      <c r="G18" s="46">
        <f>12*3</f>
        <v>36</v>
      </c>
      <c r="H18" s="47">
        <f t="shared" si="0"/>
        <v>21600</v>
      </c>
    </row>
    <row r="19" spans="1:10" ht="16.5">
      <c r="B19" s="81" t="s">
        <v>53</v>
      </c>
      <c r="C19" s="82"/>
      <c r="D19" s="82"/>
      <c r="E19" s="82"/>
      <c r="F19" s="82"/>
      <c r="G19" s="83"/>
      <c r="H19" s="55">
        <f>SUM(H9:H18)</f>
        <v>266300</v>
      </c>
    </row>
    <row r="20" spans="1:10" ht="16.5">
      <c r="B20" s="84" t="s">
        <v>11</v>
      </c>
      <c r="C20" s="85"/>
      <c r="D20" s="85"/>
      <c r="E20" s="85"/>
      <c r="F20" s="85"/>
      <c r="G20" s="86"/>
      <c r="H20" s="26">
        <f>H19</f>
        <v>266300</v>
      </c>
      <c r="J20" s="57"/>
    </row>
    <row r="22" spans="1:10">
      <c r="A22" s="2"/>
      <c r="B22" s="56"/>
      <c r="C22" s="2"/>
    </row>
  </sheetData>
  <mergeCells count="4">
    <mergeCell ref="B1:C1"/>
    <mergeCell ref="B8:H8"/>
    <mergeCell ref="B19:G19"/>
    <mergeCell ref="B20:G20"/>
  </mergeCells>
  <phoneticPr fontId="19" type="noConversion"/>
  <hyperlinks>
    <hyperlink ref="C4" r:id="rId1"/>
  </hyperlinks>
  <pageMargins left="0.7" right="0.7" top="0.75" bottom="0.75" header="0.3" footer="0.3"/>
  <pageSetup paperSize="9" scale="9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C16" sqref="C16"/>
    </sheetView>
  </sheetViews>
  <sheetFormatPr defaultColWidth="8.875" defaultRowHeight="14.2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>
      <c r="B1" s="87" t="s">
        <v>0</v>
      </c>
      <c r="C1" s="87"/>
      <c r="D1" s="4"/>
      <c r="E1" s="4"/>
      <c r="F1" s="4"/>
      <c r="G1" s="4"/>
      <c r="H1" s="4"/>
    </row>
    <row r="2" spans="2:8" ht="16.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>
      <c r="B6" s="13"/>
      <c r="C6" s="13"/>
      <c r="D6" s="13"/>
      <c r="E6" s="13"/>
      <c r="F6" s="13"/>
      <c r="G6" s="13"/>
      <c r="H6" s="13"/>
    </row>
    <row r="7" spans="2:8" s="1" customFormat="1" ht="39" customHeight="1">
      <c r="B7" s="14" t="s">
        <v>8</v>
      </c>
      <c r="C7" s="15" t="s">
        <v>19</v>
      </c>
      <c r="D7" s="15" t="s">
        <v>20</v>
      </c>
      <c r="E7" s="16" t="s">
        <v>21</v>
      </c>
      <c r="F7" s="16" t="s">
        <v>22</v>
      </c>
      <c r="G7" s="16" t="s">
        <v>23</v>
      </c>
      <c r="H7" s="17" t="s">
        <v>24</v>
      </c>
    </row>
    <row r="8" spans="2:8" ht="33.75" customHeight="1">
      <c r="B8" s="88" t="s">
        <v>54</v>
      </c>
      <c r="C8" s="89"/>
      <c r="D8" s="89"/>
      <c r="E8" s="89"/>
      <c r="F8" s="89"/>
      <c r="G8" s="89"/>
      <c r="H8" s="71"/>
    </row>
    <row r="9" spans="2:8">
      <c r="B9" s="18" t="s">
        <v>55</v>
      </c>
      <c r="C9" s="19"/>
      <c r="D9" s="20">
        <v>2021</v>
      </c>
      <c r="E9" s="21">
        <v>250</v>
      </c>
      <c r="F9" s="22" t="s">
        <v>56</v>
      </c>
      <c r="G9" s="23">
        <v>48</v>
      </c>
      <c r="H9" s="24">
        <f>E9*G9</f>
        <v>12000</v>
      </c>
    </row>
    <row r="10" spans="2:8" ht="16.5">
      <c r="B10" s="90" t="s">
        <v>11</v>
      </c>
      <c r="C10" s="91"/>
      <c r="D10" s="91"/>
      <c r="E10" s="91"/>
      <c r="F10" s="91"/>
      <c r="G10" s="91"/>
      <c r="H10" s="26">
        <f>SUM(H9:H9)</f>
        <v>12000</v>
      </c>
    </row>
    <row r="14" spans="2:8" ht="16.5">
      <c r="B14" s="27"/>
      <c r="C14" s="28"/>
      <c r="D14" s="28"/>
      <c r="E14" s="29"/>
    </row>
    <row r="15" spans="2:8">
      <c r="B15" s="30"/>
      <c r="C15" s="31"/>
      <c r="D15" s="31"/>
      <c r="E15" s="32"/>
    </row>
    <row r="16" spans="2:8">
      <c r="B16" s="30"/>
      <c r="C16" s="31"/>
      <c r="D16" s="31"/>
      <c r="E16" s="32"/>
    </row>
    <row r="17" spans="2:5">
      <c r="B17" s="30"/>
      <c r="C17" s="31"/>
      <c r="D17" s="31"/>
      <c r="E17" s="32"/>
    </row>
    <row r="18" spans="2:5">
      <c r="B18" s="30"/>
      <c r="C18" s="31"/>
      <c r="D18" s="31"/>
      <c r="E18" s="32"/>
    </row>
    <row r="19" spans="2:5">
      <c r="B19" s="30"/>
      <c r="C19" s="33"/>
      <c r="D19" s="33"/>
      <c r="E19" s="32"/>
    </row>
  </sheetData>
  <mergeCells count="3">
    <mergeCell ref="B1:C1"/>
    <mergeCell ref="B8:H8"/>
    <mergeCell ref="B10:G10"/>
  </mergeCells>
  <phoneticPr fontId="19" type="noConversion"/>
  <hyperlinks>
    <hyperlink ref="C4" r:id="rId1"/>
  </hyperlinks>
  <pageMargins left="0.75" right="0.75" top="1" bottom="1" header="0.3" footer="0.3"/>
  <pageSetup paperSize="9" scale="9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2024-06-24T05:51:12Z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8F3D1D1A9015497A8DE80344895DA962_13</vt:lpwstr>
  </property>
</Properties>
</file>