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Z:\T1\1-勿删-E-folder 汇总\7-Kong-魏晟斌\重度哮喘幻灯片&amp;长图文制作\"/>
    </mc:Choice>
  </mc:AlternateContent>
  <xr:revisionPtr revIDLastSave="0" documentId="13_ncr:1_{DFFC46D0-2F72-4C90-B20B-EE91DD9BCF96}" xr6:coauthVersionLast="47" xr6:coauthVersionMax="47" xr10:uidLastSave="{00000000-0000-0000-0000-000000000000}"/>
  <bookViews>
    <workbookView xWindow="4180" yWindow="1160" windowWidth="21310" windowHeight="17080" activeTab="1" xr2:uid="{00000000-000D-0000-FFFF-FFFF00000000}"/>
  </bookViews>
  <sheets>
    <sheet name="Summary" sheetId="9" r:id="rId1"/>
    <sheet name="Medical" sheetId="11" r:id="rId2"/>
    <sheet name="Creative" sheetId="12" r:id="rId3"/>
    <sheet name="Staffing Fee" sheetId="7" r:id="rId4"/>
  </sheets>
  <calcPr calcId="181029"/>
</workbook>
</file>

<file path=xl/calcChain.xml><?xml version="1.0" encoding="utf-8"?>
<calcChain xmlns="http://schemas.openxmlformats.org/spreadsheetml/2006/main">
  <c r="B1" i="7" l="1"/>
  <c r="B1" i="12"/>
  <c r="B1" i="11"/>
  <c r="H12" i="7"/>
  <c r="H11" i="7"/>
  <c r="H10" i="7"/>
  <c r="H9" i="7"/>
  <c r="H11" i="12"/>
  <c r="H10" i="12"/>
  <c r="H9" i="12"/>
  <c r="H104" i="11"/>
  <c r="H103" i="11"/>
  <c r="H102" i="11"/>
  <c r="H101" i="11"/>
  <c r="H99" i="11"/>
  <c r="H98" i="11"/>
  <c r="H97" i="11"/>
  <c r="H96" i="11"/>
  <c r="H95" i="11"/>
  <c r="H94" i="11"/>
  <c r="H93" i="11"/>
  <c r="H92" i="11"/>
  <c r="H90" i="11"/>
  <c r="H89" i="11"/>
  <c r="H88" i="11"/>
  <c r="H87" i="11"/>
  <c r="H86" i="11"/>
  <c r="H85" i="11"/>
  <c r="H84" i="11"/>
  <c r="H83" i="11"/>
  <c r="H81" i="11"/>
  <c r="H80" i="11"/>
  <c r="H79" i="11"/>
  <c r="H78" i="11"/>
  <c r="H77" i="11"/>
  <c r="H76" i="11"/>
  <c r="H75" i="11"/>
  <c r="H74" i="11"/>
  <c r="H72" i="11"/>
  <c r="H71" i="11"/>
  <c r="H70" i="11"/>
  <c r="H69" i="11"/>
  <c r="H68" i="11"/>
  <c r="H67" i="11"/>
  <c r="H66" i="11"/>
  <c r="H65" i="11"/>
  <c r="H63" i="11"/>
  <c r="H62" i="11"/>
  <c r="H61" i="11"/>
  <c r="H60" i="11"/>
  <c r="H59" i="11"/>
  <c r="H58" i="11"/>
  <c r="H57" i="11"/>
  <c r="H56" i="11"/>
  <c r="H54" i="11"/>
  <c r="H53" i="11"/>
  <c r="H52" i="11"/>
  <c r="H51" i="11"/>
  <c r="H50" i="11"/>
  <c r="H49" i="11"/>
  <c r="H48" i="11"/>
  <c r="H47" i="11"/>
  <c r="H45" i="11"/>
  <c r="H44" i="11"/>
  <c r="H43" i="11"/>
  <c r="H42" i="11"/>
  <c r="H41" i="11"/>
  <c r="H40" i="11"/>
  <c r="H39" i="11"/>
  <c r="H38" i="11"/>
  <c r="H36" i="11"/>
  <c r="H35" i="11"/>
  <c r="H34" i="11"/>
  <c r="H33" i="11"/>
  <c r="H32" i="11"/>
  <c r="H31" i="11"/>
  <c r="H30" i="11"/>
  <c r="H29" i="11"/>
  <c r="H27" i="11"/>
  <c r="H26" i="11"/>
  <c r="H25" i="11"/>
  <c r="H24" i="11"/>
  <c r="H23" i="11"/>
  <c r="H22" i="11"/>
  <c r="H21" i="11"/>
  <c r="H20" i="11"/>
  <c r="H19" i="11"/>
  <c r="H17" i="11"/>
  <c r="H16" i="11"/>
  <c r="H15" i="11"/>
  <c r="H14" i="11"/>
  <c r="H13" i="11"/>
  <c r="H12" i="11"/>
  <c r="H11" i="11"/>
  <c r="H10" i="11"/>
  <c r="H9" i="11"/>
  <c r="C19" i="9"/>
  <c r="C17" i="9"/>
  <c r="C16" i="9"/>
  <c r="C15" i="9"/>
  <c r="C13" i="9"/>
  <c r="C11" i="9"/>
  <c r="C9" i="9"/>
</calcChain>
</file>

<file path=xl/sharedStrings.xml><?xml version="1.0" encoding="utf-8"?>
<sst xmlns="http://schemas.openxmlformats.org/spreadsheetml/2006/main" count="316" uniqueCount="65">
  <si>
    <t>Client:</t>
  </si>
  <si>
    <t>AstraZeneca</t>
  </si>
  <si>
    <t xml:space="preserve">Project Name: </t>
  </si>
  <si>
    <t>重度哮喘幻灯片&amp;长图文制作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</si>
  <si>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</si>
  <si>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</si>
  <si>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</si>
  <si>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</si>
  <si>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</si>
  <si>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</si>
  <si>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</si>
  <si>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</si>
  <si>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</si>
  <si>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</si>
  <si>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</si>
  <si>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</si>
  <si>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</si>
  <si>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</si>
  <si>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</si>
  <si>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</si>
  <si>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</si>
  <si>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</si>
  <si>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1.中国重度哮喘的现状及挑战*30p*2套；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</si>
  <si>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</si>
  <si>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</si>
  <si>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</si>
  <si>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</si>
  <si>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</si>
  <si>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</si>
  <si>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</si>
  <si>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</si>
  <si>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</si>
  <si>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</si>
  <si>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</si>
  <si>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</si>
  <si>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</si>
  <si>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</si>
  <si>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</si>
  <si>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</si>
  <si>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</si>
  <si>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r>
      <rPr>
        <b/>
        <sz val="10"/>
        <rFont val="微软雅黑"/>
        <charset val="134"/>
      </rPr>
      <t>Sub-</t>
    </r>
    <r>
      <rPr>
        <b/>
        <sz val="10"/>
        <rFont val="微软雅黑"/>
        <charset val="134"/>
      </rPr>
      <t>T</t>
    </r>
    <r>
      <rPr>
        <b/>
        <sz val="10"/>
        <rFont val="微软雅黑"/>
        <charset val="134"/>
      </rPr>
      <t>otal</t>
    </r>
  </si>
  <si>
    <t>2.看重度哮喘生物制剂最新进展*30p*2套；</t>
  </si>
  <si>
    <t>3.重度哮喘管理的背景治疗探讨*30p；</t>
  </si>
  <si>
    <t>4. 哮喘管理中激素治疗的背景*30p</t>
  </si>
  <si>
    <t>5. 重度哮喘现已步入靶向治疗时代*30p；</t>
  </si>
  <si>
    <t>6. 探索哮喘发病机制*30p；</t>
  </si>
  <si>
    <t>7. 中外重度哮喘的现状对比*30p；</t>
  </si>
  <si>
    <t>8. 重度哮喘患者肺功能情况*30p；</t>
  </si>
  <si>
    <t>9. 重度哮喘的表型与识别*30p；</t>
  </si>
  <si>
    <t>10. 重度哮喘的治疗目标变革*30p；</t>
  </si>
  <si>
    <t>11. 一图读懂*14篇*8屏</t>
  </si>
  <si>
    <t>Newsletter内容撰写(new work)</t>
  </si>
  <si>
    <t>包括医学编辑、适量文献检索、文案润色</t>
  </si>
  <si>
    <t>Sub-Total</t>
  </si>
  <si>
    <t>长图文*14篇*10屏</t>
  </si>
  <si>
    <t>图文长图文</t>
  </si>
  <si>
    <t>含图表设计和文案</t>
  </si>
  <si>
    <t>屏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</si>
  <si>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</si>
  <si>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</si>
  <si>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</si>
  <si>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</si>
  <si>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</si>
  <si>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Account Manager</t>
  </si>
  <si>
    <t>结算单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</si>
</sst>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\¥#,##0.00;[Red]\¥#,##0.00"/>
    <numFmt numFmtId="182" formatCode="#,##0_ "/>
  </numFmts>
  <fonts count="16" x14ac:knownFonts="1">
    <font>
      <sz val="12"/>
      <name val="宋体"/>
      <charset val="134"/>
    </font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0" fontId="1" fillId="0" borderId="0" xfId="6"/>
    <xf numFmtId="0" fontId="0" fillId="0" borderId="0" xfId="0" applyAlignment="1">
      <alignment vertical="center" wrapText="1"/>
    </xf>
    <xf numFmtId="0" fontId="2" fillId="0" borderId="0" xfId="4" applyFont="1" applyAlignment="1">
      <alignment horizontal="center" vertical="center"/>
    </xf>
    <xf numFmtId="0" fontId="2" fillId="0" borderId="0" xfId="4" applyFont="1">
      <alignment vertical="center"/>
    </xf>
    <xf numFmtId="178" fontId="3" fillId="0" borderId="0" xfId="4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178" fontId="3" fillId="0" borderId="0" xfId="4" applyNumberFormat="1" applyFont="1" applyAlignment="1">
      <alignment horizontal="center"/>
    </xf>
    <xf numFmtId="178" fontId="4" fillId="0" borderId="0" xfId="4" applyNumberFormat="1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2" fillId="0" borderId="1" xfId="8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2" fillId="0" borderId="2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179" fontId="3" fillId="0" borderId="5" xfId="7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37" fontId="6" fillId="0" borderId="6" xfId="1" applyNumberFormat="1" applyFont="1" applyFill="1" applyBorder="1" applyAlignment="1">
      <alignment horizontal="center" vertical="center"/>
    </xf>
    <xf numFmtId="179" fontId="3" fillId="0" borderId="7" xfId="7" applyNumberFormat="1" applyFont="1" applyBorder="1" applyAlignment="1">
      <alignment horizontal="center" vertical="center"/>
    </xf>
    <xf numFmtId="178" fontId="2" fillId="4" borderId="9" xfId="8" applyNumberFormat="1" applyFont="1" applyFill="1" applyBorder="1" applyAlignment="1">
      <alignment horizontal="right" vertical="center"/>
    </xf>
    <xf numFmtId="180" fontId="2" fillId="4" borderId="11" xfId="8" applyNumberFormat="1" applyFont="1" applyFill="1" applyBorder="1" applyAlignment="1">
      <alignment horizontal="right" vertical="center"/>
    </xf>
    <xf numFmtId="178" fontId="2" fillId="0" borderId="0" xfId="4" applyNumberFormat="1" applyFont="1" applyAlignment="1"/>
    <xf numFmtId="178" fontId="2" fillId="0" borderId="0" xfId="4" applyNumberFormat="1" applyFont="1" applyAlignment="1">
      <alignment wrapText="1"/>
    </xf>
    <xf numFmtId="0" fontId="2" fillId="0" borderId="0" xfId="4" applyFont="1" applyAlignment="1">
      <alignment horizontal="left" vertical="center"/>
    </xf>
    <xf numFmtId="178" fontId="7" fillId="0" borderId="0" xfId="4" applyNumberFormat="1" applyFont="1" applyAlignment="1">
      <alignment horizontal="left"/>
    </xf>
    <xf numFmtId="0" fontId="7" fillId="0" borderId="0" xfId="4" applyFont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178" fontId="7" fillId="0" borderId="0" xfId="4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2" fillId="2" borderId="12" xfId="8" applyFont="1" applyFill="1" applyBorder="1" applyAlignment="1">
      <alignment horizontal="left" vertical="center" wrapText="1"/>
    </xf>
    <xf numFmtId="0" fontId="2" fillId="2" borderId="13" xfId="8" applyFont="1" applyFill="1" applyBorder="1" applyAlignment="1">
      <alignment horizontal="left" vertical="center"/>
    </xf>
    <xf numFmtId="0" fontId="2" fillId="2" borderId="13" xfId="8" applyFont="1" applyFill="1" applyBorder="1" applyAlignment="1">
      <alignment horizontal="center" vertical="center"/>
    </xf>
    <xf numFmtId="0" fontId="2" fillId="2" borderId="14" xfId="8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181" fontId="2" fillId="0" borderId="5" xfId="1" applyNumberFormat="1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182" fontId="8" fillId="0" borderId="0" xfId="4" applyNumberFormat="1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182" fontId="4" fillId="0" borderId="0" xfId="4" applyNumberFormat="1" applyFont="1" applyAlignment="1">
      <alignment horizontal="center"/>
    </xf>
    <xf numFmtId="178" fontId="4" fillId="0" borderId="0" xfId="4" applyNumberFormat="1" applyFont="1" applyAlignment="1">
      <alignment horizontal="center"/>
    </xf>
    <xf numFmtId="0" fontId="4" fillId="0" borderId="0" xfId="8" applyFont="1" applyAlignment="1">
      <alignment wrapText="1"/>
    </xf>
    <xf numFmtId="0" fontId="8" fillId="0" borderId="0" xfId="8" applyFont="1" applyAlignment="1">
      <alignment vertical="center"/>
    </xf>
    <xf numFmtId="182" fontId="8" fillId="0" borderId="0" xfId="8" applyNumberFormat="1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0" xfId="8" applyFont="1" applyAlignment="1">
      <alignment horizontal="left" vertical="center"/>
    </xf>
    <xf numFmtId="0" fontId="8" fillId="0" borderId="0" xfId="8" applyFont="1" applyAlignment="1">
      <alignment horizontal="right" vertical="center"/>
    </xf>
    <xf numFmtId="0" fontId="8" fillId="0" borderId="5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 wrapText="1"/>
    </xf>
    <xf numFmtId="182" fontId="8" fillId="0" borderId="5" xfId="8" applyNumberFormat="1" applyFont="1" applyBorder="1" applyAlignment="1">
      <alignment horizontal="center" vertical="center"/>
    </xf>
    <xf numFmtId="0" fontId="8" fillId="2" borderId="5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40" fontId="9" fillId="0" borderId="5" xfId="7" applyNumberFormat="1" applyFont="1" applyBorder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37" fontId="9" fillId="0" borderId="5" xfId="1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/>
    </xf>
    <xf numFmtId="0" fontId="3" fillId="0" borderId="5" xfId="4" applyFont="1" applyBorder="1" applyAlignment="1">
      <alignment horizontal="center" vertical="center" wrapText="1"/>
    </xf>
    <xf numFmtId="180" fontId="2" fillId="4" borderId="5" xfId="8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180" fontId="2" fillId="0" borderId="6" xfId="1" applyNumberFormat="1" applyFont="1" applyFill="1" applyBorder="1" applyAlignment="1">
      <alignment horizontal="right" vertical="center"/>
    </xf>
    <xf numFmtId="0" fontId="2" fillId="6" borderId="15" xfId="0" applyFont="1" applyFill="1" applyBorder="1" applyAlignment="1">
      <alignment horizontal="right" vertical="center" wrapText="1"/>
    </xf>
    <xf numFmtId="180" fontId="2" fillId="6" borderId="16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7" borderId="0" xfId="0" applyFont="1" applyFill="1" applyAlignment="1">
      <alignment horizontal="right" vertical="center"/>
    </xf>
    <xf numFmtId="10" fontId="3" fillId="7" borderId="0" xfId="2" applyNumberFormat="1" applyFont="1" applyFill="1" applyAlignment="1">
      <alignment vertical="center"/>
    </xf>
    <xf numFmtId="0" fontId="11" fillId="0" borderId="0" xfId="4" applyFont="1" applyAlignment="1">
      <alignment horizontal="center" vertical="center"/>
    </xf>
    <xf numFmtId="0" fontId="2" fillId="2" borderId="12" xfId="8" applyFont="1" applyFill="1" applyBorder="1" applyAlignment="1">
      <alignment horizontal="left" vertical="center"/>
    </xf>
    <xf numFmtId="0" fontId="2" fillId="2" borderId="14" xfId="8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8" fillId="2" borderId="5" xfId="8" applyFont="1" applyFill="1" applyBorder="1" applyAlignment="1">
      <alignment horizontal="left" vertical="center"/>
    </xf>
    <xf numFmtId="0" fontId="8" fillId="2" borderId="5" xfId="8" applyFont="1" applyFill="1" applyBorder="1" applyAlignment="1">
      <alignment horizontal="center" vertical="center"/>
    </xf>
    <xf numFmtId="0" fontId="2" fillId="0" borderId="5" xfId="4" applyFont="1" applyBorder="1" applyAlignment="1">
      <alignment horizontal="right" vertical="center" wrapText="1"/>
    </xf>
    <xf numFmtId="0" fontId="2" fillId="0" borderId="5" xfId="4" applyFont="1" applyBorder="1" applyAlignment="1">
      <alignment horizontal="center" vertical="center" wrapText="1"/>
    </xf>
    <xf numFmtId="178" fontId="2" fillId="4" borderId="5" xfId="8" applyNumberFormat="1" applyFont="1" applyFill="1" applyBorder="1" applyAlignment="1">
      <alignment horizontal="right" vertical="center"/>
    </xf>
    <xf numFmtId="178" fontId="2" fillId="4" borderId="5" xfId="8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78" fontId="2" fillId="4" borderId="9" xfId="8" applyNumberFormat="1" applyFont="1" applyFill="1" applyBorder="1" applyAlignment="1">
      <alignment horizontal="right" vertical="center"/>
    </xf>
    <xf numFmtId="178" fontId="2" fillId="4" borderId="10" xfId="8" applyNumberFormat="1" applyFont="1" applyFill="1" applyBorder="1" applyAlignment="1">
      <alignment horizontal="right" vertical="center"/>
    </xf>
    <xf numFmtId="178" fontId="2" fillId="4" borderId="10" xfId="8" applyNumberFormat="1" applyFont="1" applyFill="1" applyBorder="1" applyAlignment="1">
      <alignment horizontal="center" vertical="center"/>
    </xf>
    <xf numFmtId="0" fontId="2" fillId="2" borderId="4" xfId="8" applyFont="1" applyFill="1" applyBorder="1" applyAlignment="1">
      <alignment horizontal="left" vertical="center" wrapText="1"/>
    </xf>
    <xf numFmtId="0" fontId="2" fillId="2" borderId="5" xfId="8" applyFont="1" applyFill="1" applyBorder="1" applyAlignment="1">
      <alignment horizontal="left" vertical="center"/>
    </xf>
    <xf numFmtId="0" fontId="2" fillId="2" borderId="6" xfId="8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9">
    <cellStyle name="百分比" xfId="2" builtinId="5"/>
    <cellStyle name="常规" xfId="0" builtinId="0"/>
    <cellStyle name="常规 2" xfId="4" xr:uid="{00000000-0005-0000-0000-000031000000}"/>
    <cellStyle name="常规 3 3" xfId="5" xr:uid="{00000000-0005-0000-0000-000032000000}"/>
    <cellStyle name="常规_flash" xfId="6" xr:uid="{00000000-0005-0000-0000-000033000000}"/>
    <cellStyle name="常规_quotation GW" xfId="7" xr:uid="{00000000-0005-0000-0000-000034000000}"/>
    <cellStyle name="常规_长城会短信相关活动报价1016" xfId="8" xr:uid="{00000000-0005-0000-0000-000035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4"/>
  <sheetViews>
    <sheetView zoomScale="115" zoomScaleNormal="115" workbookViewId="0">
      <selection activeCell="C26" sqref="C26"/>
    </sheetView>
  </sheetViews>
  <sheetFormatPr defaultColWidth="8.83203125" defaultRowHeight="15" x14ac:dyDescent="0.25"/>
  <cols>
    <col min="1" max="1" width="5.08203125" customWidth="1"/>
    <col min="2" max="2" width="39.58203125" customWidth="1"/>
    <col min="3" max="3" width="42.4140625" customWidth="1"/>
    <col min="4" max="4" width="19.33203125" customWidth="1"/>
  </cols>
  <sheetData>
    <row r="1" spans="2:3" ht="37.5" customHeight="1" x14ac:dyDescent="0.25">
      <c r="B1" s="76" t="s">
        <v>64</v>
      </c>
      <c r="C1" s="76"/>
    </row>
    <row r="2" spans="2:3" x14ac:dyDescent="0.4">
      <c r="B2" s="4" t="s">
        <v>0</v>
      </c>
      <c r="C2" s="5" t="s">
        <v>1</v>
      </c>
    </row>
    <row r="3" spans="2:3" ht="16.5" x14ac:dyDescent="0.45">
      <c r="B3" s="4" t="s">
        <v>2</v>
      </c>
      <c r="C3" s="8" t="s">
        <v>3</v>
      </c>
    </row>
    <row r="4" spans="2:3" s="1" customFormat="1" ht="16.5" customHeight="1" x14ac:dyDescent="0.25">
      <c r="B4" s="10" t="s">
        <v>4</v>
      </c>
      <c r="C4" s="11" t="s">
        <v>5</v>
      </c>
    </row>
    <row r="5" spans="2:3" s="1" customFormat="1" ht="16.5" customHeight="1" x14ac:dyDescent="0.25">
      <c r="B5" s="10" t="s">
        <v>6</v>
      </c>
      <c r="C5" s="12"/>
    </row>
    <row r="6" spans="2:3" s="1" customFormat="1" ht="16.5" customHeight="1" x14ac:dyDescent="0.25">
      <c r="B6" s="13"/>
      <c r="C6" s="13"/>
    </row>
    <row r="7" spans="2:3" s="1" customFormat="1" ht="30.75" customHeight="1" x14ac:dyDescent="0.25">
      <c r="B7" s="14" t="s">
        <v>7</v>
      </c>
      <c r="C7" s="17" t="s">
        <v>8</v>
      </c>
    </row>
    <row r="8" spans="2:3" s="1" customFormat="1" x14ac:dyDescent="0.25">
      <c r="B8" s="77" t="s">
        <v>9</v>
      </c>
      <c r="C8" s="78"/>
    </row>
    <row r="9" spans="2:3" s="1" customFormat="1" x14ac:dyDescent="0.25">
      <c r="B9" s="69" t="s">
        <v>10</v>
      </c>
      <c r="C9" s="70">
        <f>Medical!H104</f>
        <v>268400</v>
      </c>
    </row>
    <row r="10" spans="2:3" s="1" customFormat="1" x14ac:dyDescent="0.25">
      <c r="B10" s="77" t="s">
        <v>11</v>
      </c>
      <c r="C10" s="78"/>
    </row>
    <row r="11" spans="2:3" s="1" customFormat="1" x14ac:dyDescent="0.25">
      <c r="B11" s="69" t="s">
        <v>10</v>
      </c>
      <c r="C11" s="70">
        <f>Creative!H11</f>
        <v>140000</v>
      </c>
    </row>
    <row r="12" spans="2:3" s="1" customFormat="1" x14ac:dyDescent="0.25">
      <c r="B12" s="77" t="s">
        <v>12</v>
      </c>
      <c r="C12" s="78"/>
    </row>
    <row r="13" spans="2:3" s="1" customFormat="1" x14ac:dyDescent="0.25">
      <c r="B13" s="69" t="s">
        <v>10</v>
      </c>
      <c r="C13" s="70">
        <f>'Staffing Fee'!H12</f>
        <v>63050</v>
      </c>
    </row>
    <row r="14" spans="2:3" ht="6" customHeight="1" x14ac:dyDescent="0.25">
      <c r="B14" s="79"/>
      <c r="C14" s="80"/>
    </row>
    <row r="15" spans="2:3" x14ac:dyDescent="0.25">
      <c r="B15" s="71" t="s">
        <v>10</v>
      </c>
      <c r="C15" s="72">
        <f>C13+C11+C9</f>
        <v>471450</v>
      </c>
    </row>
    <row r="16" spans="2:3" x14ac:dyDescent="0.25">
      <c r="B16" s="71" t="s">
        <v>13</v>
      </c>
      <c r="C16" s="72">
        <f>C15*0.06</f>
        <v>28287</v>
      </c>
    </row>
    <row r="17" spans="2:3" x14ac:dyDescent="0.25">
      <c r="B17" s="23" t="s">
        <v>14</v>
      </c>
      <c r="C17" s="24">
        <f>C15+C16</f>
        <v>499737</v>
      </c>
    </row>
    <row r="18" spans="2:3" x14ac:dyDescent="0.25">
      <c r="B18" s="73"/>
      <c r="C18" s="73"/>
    </row>
    <row r="19" spans="2:3" x14ac:dyDescent="0.25">
      <c r="B19" s="74" t="s">
        <v>15</v>
      </c>
      <c r="C19" s="75">
        <f>C13/C15</f>
        <v>0.13373634531763701</v>
      </c>
    </row>
    <row r="20" spans="2:3" x14ac:dyDescent="0.25">
      <c r="B20" s="28"/>
    </row>
    <row r="21" spans="2:3" x14ac:dyDescent="0.25">
      <c r="B21" s="28"/>
    </row>
    <row r="22" spans="2:3" x14ac:dyDescent="0.25">
      <c r="B22" s="28"/>
    </row>
    <row r="23" spans="2:3" x14ac:dyDescent="0.25">
      <c r="B23" s="28"/>
    </row>
    <row r="24" spans="2:3" x14ac:dyDescent="0.25">
      <c r="B24" s="28"/>
    </row>
  </sheetData>
  <mergeCells count="5">
    <mergeCell ref="B1:C1"/>
    <mergeCell ref="B8:C8"/>
    <mergeCell ref="B10:C10"/>
    <mergeCell ref="B12:C12"/>
    <mergeCell ref="B14:C14"/>
  </mergeCells>
  <phoneticPr fontId="15" type="noConversion"/>
  <hyperlinks>
    <hyperlink ref="C4" r:id="rId1" xr:uid="{00000000-0004-0000-0000-000000000000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04"/>
  <sheetViews>
    <sheetView tabSelected="1" topLeftCell="A43" zoomScale="70" zoomScaleNormal="70" workbookViewId="0">
      <selection activeCell="B1" sqref="B1:C1"/>
    </sheetView>
  </sheetViews>
  <sheetFormatPr defaultColWidth="8.6640625" defaultRowHeight="15" x14ac:dyDescent="0.25"/>
  <cols>
    <col min="2" max="2" width="30.25" customWidth="1"/>
    <col min="3" max="3" width="46.58203125" customWidth="1"/>
    <col min="4" max="4" width="8.33203125" customWidth="1"/>
    <col min="5" max="5" width="10.6640625" style="32" customWidth="1"/>
    <col min="6" max="6" width="5.5" style="32" customWidth="1"/>
    <col min="7" max="7" width="9.6640625" style="32" customWidth="1"/>
    <col min="8" max="8" width="12.1640625" style="32" customWidth="1"/>
  </cols>
  <sheetData>
    <row r="1" spans="2:8" ht="16.5" x14ac:dyDescent="0.25">
      <c r="B1" s="81" t="str">
        <f>Summary!B1</f>
        <v>结算单</v>
      </c>
      <c r="C1" s="81"/>
      <c r="D1" s="44"/>
      <c r="E1" s="45"/>
      <c r="F1" s="43"/>
      <c r="G1" s="43"/>
      <c r="H1" s="43"/>
    </row>
    <row r="2" spans="2:8" ht="16.5" x14ac:dyDescent="0.45">
      <c r="B2" s="44" t="s">
        <v>0</v>
      </c>
      <c r="C2" s="8" t="s">
        <v>1</v>
      </c>
      <c r="D2" s="46"/>
      <c r="E2" s="47"/>
      <c r="F2" s="48"/>
      <c r="G2" s="48"/>
      <c r="H2" s="48"/>
    </row>
    <row r="3" spans="2:8" ht="16.5" x14ac:dyDescent="0.45">
      <c r="B3" s="44" t="s">
        <v>2</v>
      </c>
      <c r="C3" s="8" t="s">
        <v>3</v>
      </c>
      <c r="D3" s="49"/>
      <c r="E3" s="47"/>
      <c r="F3" s="48"/>
      <c r="G3" s="48"/>
      <c r="H3" s="48"/>
    </row>
    <row r="4" spans="2:8" ht="16.5" x14ac:dyDescent="0.25">
      <c r="B4" s="50" t="s">
        <v>4</v>
      </c>
      <c r="C4" s="11" t="s">
        <v>5</v>
      </c>
      <c r="D4" s="50"/>
      <c r="E4" s="51"/>
      <c r="F4" s="52"/>
      <c r="G4" s="52"/>
      <c r="H4" s="52"/>
    </row>
    <row r="5" spans="2:8" ht="16.5" x14ac:dyDescent="0.25">
      <c r="B5" s="50" t="s">
        <v>6</v>
      </c>
      <c r="C5" s="53"/>
      <c r="D5" s="50"/>
      <c r="E5" s="51"/>
      <c r="F5" s="52"/>
      <c r="G5" s="52"/>
      <c r="H5" s="52"/>
    </row>
    <row r="6" spans="2:8" ht="16.5" x14ac:dyDescent="0.25">
      <c r="B6" s="54"/>
      <c r="C6" s="54"/>
      <c r="D6" s="54"/>
      <c r="E6" s="51"/>
      <c r="F6" s="52"/>
      <c r="G6" s="52"/>
      <c r="H6" s="52"/>
    </row>
    <row r="7" spans="2:8" ht="99" x14ac:dyDescent="0.25">
      <c r="B7" s="55" t="s">
        <v>7</v>
      </c>
      <c r="C7" s="56" t="s">
        <v>16</v>
      </c>
      <c r="D7" s="56" t="s">
        <v>17</v>
      </c>
      <c r="E7" s="57" t="s">
        <v>18</v>
      </c>
      <c r="F7" s="55" t="s">
        <v>19</v>
      </c>
      <c r="G7" s="55" t="s">
        <v>20</v>
      </c>
      <c r="H7" s="55" t="s">
        <v>21</v>
      </c>
    </row>
    <row r="8" spans="2:8" ht="16.5" x14ac:dyDescent="0.25">
      <c r="B8" s="82" t="s">
        <v>22</v>
      </c>
      <c r="C8" s="82"/>
      <c r="D8" s="82"/>
      <c r="E8" s="83"/>
      <c r="F8" s="83"/>
      <c r="G8" s="83"/>
      <c r="H8" s="83"/>
    </row>
    <row r="9" spans="2:8" x14ac:dyDescent="0.25">
      <c r="B9" s="60" t="s">
        <v>23</v>
      </c>
      <c r="C9" s="60" t="s">
        <v>24</v>
      </c>
      <c r="D9" s="88">
        <v>2021</v>
      </c>
      <c r="E9" s="62">
        <v>300</v>
      </c>
      <c r="F9" s="63" t="s">
        <v>25</v>
      </c>
      <c r="G9" s="64">
        <v>30</v>
      </c>
      <c r="H9" s="65">
        <f t="shared" ref="H9:H15" si="0">E9*G9</f>
        <v>9000</v>
      </c>
    </row>
    <row r="10" spans="2:8" x14ac:dyDescent="0.25">
      <c r="B10" s="60" t="s">
        <v>26</v>
      </c>
      <c r="C10" s="60" t="s">
        <v>27</v>
      </c>
      <c r="D10" s="88"/>
      <c r="E10" s="62">
        <v>2000</v>
      </c>
      <c r="F10" s="63" t="s">
        <v>28</v>
      </c>
      <c r="G10" s="64">
        <v>1</v>
      </c>
      <c r="H10" s="65">
        <f t="shared" si="0"/>
        <v>2000</v>
      </c>
    </row>
    <row r="11" spans="2:8" x14ac:dyDescent="0.25">
      <c r="B11" s="60" t="s">
        <v>29</v>
      </c>
      <c r="C11" s="60" t="s">
        <v>30</v>
      </c>
      <c r="D11" s="88"/>
      <c r="E11" s="62">
        <v>20</v>
      </c>
      <c r="F11" s="63" t="s">
        <v>31</v>
      </c>
      <c r="G11" s="64">
        <v>5</v>
      </c>
      <c r="H11" s="65">
        <f t="shared" si="0"/>
        <v>100</v>
      </c>
    </row>
    <row r="12" spans="2:8" x14ac:dyDescent="0.25">
      <c r="B12" s="60" t="s">
        <v>32</v>
      </c>
      <c r="C12" s="60" t="s">
        <v>33</v>
      </c>
      <c r="D12" s="88"/>
      <c r="E12" s="62">
        <v>15</v>
      </c>
      <c r="F12" s="63" t="s">
        <v>34</v>
      </c>
      <c r="G12" s="64">
        <v>25</v>
      </c>
      <c r="H12" s="65">
        <f t="shared" si="0"/>
        <v>375</v>
      </c>
    </row>
    <row r="13" spans="2:8" x14ac:dyDescent="0.25">
      <c r="B13" s="60" t="s">
        <v>35</v>
      </c>
      <c r="C13" s="60" t="s">
        <v>35</v>
      </c>
      <c r="D13" s="88"/>
      <c r="E13" s="62">
        <v>7</v>
      </c>
      <c r="F13" s="63" t="s">
        <v>34</v>
      </c>
      <c r="G13" s="64">
        <v>25</v>
      </c>
      <c r="H13" s="65">
        <f t="shared" si="0"/>
        <v>175</v>
      </c>
    </row>
    <row r="14" spans="2:8" x14ac:dyDescent="0.25">
      <c r="B14" s="60" t="s">
        <v>36</v>
      </c>
      <c r="C14" s="60" t="s">
        <v>36</v>
      </c>
      <c r="D14" s="88"/>
      <c r="E14" s="62">
        <v>10</v>
      </c>
      <c r="F14" s="63" t="s">
        <v>34</v>
      </c>
      <c r="G14" s="64">
        <v>25</v>
      </c>
      <c r="H14" s="65">
        <f t="shared" si="0"/>
        <v>250</v>
      </c>
    </row>
    <row r="15" spans="2:8" x14ac:dyDescent="0.25">
      <c r="B15" s="60" t="s">
        <v>37</v>
      </c>
      <c r="C15" s="60" t="s">
        <v>38</v>
      </c>
      <c r="D15" s="88"/>
      <c r="E15" s="62">
        <v>100</v>
      </c>
      <c r="F15" s="63" t="s">
        <v>25</v>
      </c>
      <c r="G15" s="64">
        <v>30</v>
      </c>
      <c r="H15" s="65">
        <f t="shared" si="0"/>
        <v>3000</v>
      </c>
    </row>
    <row r="16" spans="2:8" x14ac:dyDescent="0.25">
      <c r="B16" s="84" t="s">
        <v>39</v>
      </c>
      <c r="C16" s="84"/>
      <c r="D16" s="84"/>
      <c r="E16" s="85"/>
      <c r="F16" s="85"/>
      <c r="G16" s="85"/>
      <c r="H16" s="42">
        <f>SUM(H9:H15)</f>
        <v>14900</v>
      </c>
    </row>
    <row r="17" spans="2:8" x14ac:dyDescent="0.25">
      <c r="B17" s="84" t="s">
        <v>40</v>
      </c>
      <c r="C17" s="84"/>
      <c r="D17" s="84"/>
      <c r="E17" s="85"/>
      <c r="F17" s="85"/>
      <c r="G17" s="85"/>
      <c r="H17" s="42">
        <f>H16*2</f>
        <v>29800</v>
      </c>
    </row>
    <row r="18" spans="2:8" ht="16.5" x14ac:dyDescent="0.25">
      <c r="B18" s="82" t="s">
        <v>41</v>
      </c>
      <c r="C18" s="82"/>
      <c r="D18" s="82"/>
      <c r="E18" s="83"/>
      <c r="F18" s="83"/>
      <c r="G18" s="83"/>
      <c r="H18" s="83"/>
    </row>
    <row r="19" spans="2:8" x14ac:dyDescent="0.25">
      <c r="B19" s="60" t="s">
        <v>23</v>
      </c>
      <c r="C19" s="60" t="s">
        <v>24</v>
      </c>
      <c r="D19" s="88">
        <v>2021</v>
      </c>
      <c r="E19" s="62">
        <v>300</v>
      </c>
      <c r="F19" s="63" t="s">
        <v>25</v>
      </c>
      <c r="G19" s="64">
        <v>30</v>
      </c>
      <c r="H19" s="65">
        <f t="shared" ref="H19:H25" si="1">E19*G19</f>
        <v>9000</v>
      </c>
    </row>
    <row r="20" spans="2:8" x14ac:dyDescent="0.25">
      <c r="B20" s="60" t="s">
        <v>26</v>
      </c>
      <c r="C20" s="60" t="s">
        <v>27</v>
      </c>
      <c r="D20" s="88"/>
      <c r="E20" s="62">
        <v>2000</v>
      </c>
      <c r="F20" s="63" t="s">
        <v>28</v>
      </c>
      <c r="G20" s="64">
        <v>1</v>
      </c>
      <c r="H20" s="65">
        <f t="shared" si="1"/>
        <v>2000</v>
      </c>
    </row>
    <row r="21" spans="2:8" x14ac:dyDescent="0.25">
      <c r="B21" s="60" t="s">
        <v>29</v>
      </c>
      <c r="C21" s="60" t="s">
        <v>30</v>
      </c>
      <c r="D21" s="88"/>
      <c r="E21" s="62">
        <v>20</v>
      </c>
      <c r="F21" s="63" t="s">
        <v>31</v>
      </c>
      <c r="G21" s="64">
        <v>5</v>
      </c>
      <c r="H21" s="65">
        <f t="shared" si="1"/>
        <v>100</v>
      </c>
    </row>
    <row r="22" spans="2:8" x14ac:dyDescent="0.25">
      <c r="B22" s="60" t="s">
        <v>32</v>
      </c>
      <c r="C22" s="60" t="s">
        <v>33</v>
      </c>
      <c r="D22" s="88"/>
      <c r="E22" s="62">
        <v>15</v>
      </c>
      <c r="F22" s="63" t="s">
        <v>34</v>
      </c>
      <c r="G22" s="64">
        <v>25</v>
      </c>
      <c r="H22" s="65">
        <f t="shared" si="1"/>
        <v>375</v>
      </c>
    </row>
    <row r="23" spans="2:8" x14ac:dyDescent="0.25">
      <c r="B23" s="60" t="s">
        <v>35</v>
      </c>
      <c r="C23" s="60" t="s">
        <v>35</v>
      </c>
      <c r="D23" s="88"/>
      <c r="E23" s="62">
        <v>7</v>
      </c>
      <c r="F23" s="63" t="s">
        <v>34</v>
      </c>
      <c r="G23" s="64">
        <v>25</v>
      </c>
      <c r="H23" s="65">
        <f t="shared" si="1"/>
        <v>175</v>
      </c>
    </row>
    <row r="24" spans="2:8" x14ac:dyDescent="0.25">
      <c r="B24" s="60" t="s">
        <v>36</v>
      </c>
      <c r="C24" s="60" t="s">
        <v>36</v>
      </c>
      <c r="D24" s="88"/>
      <c r="E24" s="62">
        <v>10</v>
      </c>
      <c r="F24" s="63" t="s">
        <v>34</v>
      </c>
      <c r="G24" s="64">
        <v>25</v>
      </c>
      <c r="H24" s="65">
        <f t="shared" si="1"/>
        <v>250</v>
      </c>
    </row>
    <row r="25" spans="2:8" x14ac:dyDescent="0.25">
      <c r="B25" s="60" t="s">
        <v>37</v>
      </c>
      <c r="C25" s="60" t="s">
        <v>38</v>
      </c>
      <c r="D25" s="88"/>
      <c r="E25" s="62">
        <v>100</v>
      </c>
      <c r="F25" s="63" t="s">
        <v>25</v>
      </c>
      <c r="G25" s="64">
        <v>30</v>
      </c>
      <c r="H25" s="65">
        <f t="shared" si="1"/>
        <v>3000</v>
      </c>
    </row>
    <row r="26" spans="2:8" x14ac:dyDescent="0.25">
      <c r="B26" s="84" t="s">
        <v>39</v>
      </c>
      <c r="C26" s="84"/>
      <c r="D26" s="84"/>
      <c r="E26" s="85"/>
      <c r="F26" s="85"/>
      <c r="G26" s="85"/>
      <c r="H26" s="42">
        <f>SUM(H19:H25)</f>
        <v>14900</v>
      </c>
    </row>
    <row r="27" spans="2:8" x14ac:dyDescent="0.25">
      <c r="B27" s="84" t="s">
        <v>40</v>
      </c>
      <c r="C27" s="84"/>
      <c r="D27" s="84"/>
      <c r="E27" s="85"/>
      <c r="F27" s="85"/>
      <c r="G27" s="85"/>
      <c r="H27" s="42">
        <f>H26*2</f>
        <v>29800</v>
      </c>
    </row>
    <row r="28" spans="2:8" ht="16.5" x14ac:dyDescent="0.25">
      <c r="B28" s="82" t="s">
        <v>42</v>
      </c>
      <c r="C28" s="82"/>
      <c r="D28" s="82"/>
      <c r="E28" s="83"/>
      <c r="F28" s="83"/>
      <c r="G28" s="83"/>
      <c r="H28" s="83"/>
    </row>
    <row r="29" spans="2:8" x14ac:dyDescent="0.25">
      <c r="B29" s="60" t="s">
        <v>23</v>
      </c>
      <c r="C29" s="60" t="s">
        <v>24</v>
      </c>
      <c r="D29" s="88">
        <v>2021</v>
      </c>
      <c r="E29" s="62">
        <v>300</v>
      </c>
      <c r="F29" s="63" t="s">
        <v>25</v>
      </c>
      <c r="G29" s="64">
        <v>30</v>
      </c>
      <c r="H29" s="65">
        <f t="shared" ref="H29:H35" si="2">E29*G29</f>
        <v>9000</v>
      </c>
    </row>
    <row r="30" spans="2:8" x14ac:dyDescent="0.25">
      <c r="B30" s="60" t="s">
        <v>26</v>
      </c>
      <c r="C30" s="60" t="s">
        <v>27</v>
      </c>
      <c r="D30" s="88"/>
      <c r="E30" s="62">
        <v>2000</v>
      </c>
      <c r="F30" s="63" t="s">
        <v>28</v>
      </c>
      <c r="G30" s="64">
        <v>1</v>
      </c>
      <c r="H30" s="65">
        <f t="shared" si="2"/>
        <v>2000</v>
      </c>
    </row>
    <row r="31" spans="2:8" x14ac:dyDescent="0.25">
      <c r="B31" s="60" t="s">
        <v>29</v>
      </c>
      <c r="C31" s="60" t="s">
        <v>30</v>
      </c>
      <c r="D31" s="88"/>
      <c r="E31" s="62">
        <v>20</v>
      </c>
      <c r="F31" s="63" t="s">
        <v>31</v>
      </c>
      <c r="G31" s="64">
        <v>5</v>
      </c>
      <c r="H31" s="65">
        <f t="shared" si="2"/>
        <v>100</v>
      </c>
    </row>
    <row r="32" spans="2:8" x14ac:dyDescent="0.25">
      <c r="B32" s="60" t="s">
        <v>32</v>
      </c>
      <c r="C32" s="60" t="s">
        <v>33</v>
      </c>
      <c r="D32" s="88"/>
      <c r="E32" s="62">
        <v>15</v>
      </c>
      <c r="F32" s="63" t="s">
        <v>34</v>
      </c>
      <c r="G32" s="64">
        <v>25</v>
      </c>
      <c r="H32" s="65">
        <f t="shared" si="2"/>
        <v>375</v>
      </c>
    </row>
    <row r="33" spans="2:8" x14ac:dyDescent="0.25">
      <c r="B33" s="60" t="s">
        <v>35</v>
      </c>
      <c r="C33" s="60" t="s">
        <v>35</v>
      </c>
      <c r="D33" s="88"/>
      <c r="E33" s="62">
        <v>7</v>
      </c>
      <c r="F33" s="63" t="s">
        <v>34</v>
      </c>
      <c r="G33" s="64">
        <v>25</v>
      </c>
      <c r="H33" s="65">
        <f t="shared" si="2"/>
        <v>175</v>
      </c>
    </row>
    <row r="34" spans="2:8" x14ac:dyDescent="0.25">
      <c r="B34" s="60" t="s">
        <v>36</v>
      </c>
      <c r="C34" s="60" t="s">
        <v>36</v>
      </c>
      <c r="D34" s="88"/>
      <c r="E34" s="62">
        <v>10</v>
      </c>
      <c r="F34" s="63" t="s">
        <v>34</v>
      </c>
      <c r="G34" s="64">
        <v>25</v>
      </c>
      <c r="H34" s="65">
        <f t="shared" si="2"/>
        <v>250</v>
      </c>
    </row>
    <row r="35" spans="2:8" x14ac:dyDescent="0.25">
      <c r="B35" s="60" t="s">
        <v>37</v>
      </c>
      <c r="C35" s="60" t="s">
        <v>38</v>
      </c>
      <c r="D35" s="88"/>
      <c r="E35" s="62">
        <v>100</v>
      </c>
      <c r="F35" s="63" t="s">
        <v>25</v>
      </c>
      <c r="G35" s="64">
        <v>30</v>
      </c>
      <c r="H35" s="65">
        <f t="shared" si="2"/>
        <v>3000</v>
      </c>
    </row>
    <row r="36" spans="2:8" x14ac:dyDescent="0.25">
      <c r="B36" s="84" t="s">
        <v>39</v>
      </c>
      <c r="C36" s="84"/>
      <c r="D36" s="84"/>
      <c r="E36" s="85"/>
      <c r="F36" s="85"/>
      <c r="G36" s="85"/>
      <c r="H36" s="42">
        <f>SUM(H29:H35)</f>
        <v>14900</v>
      </c>
    </row>
    <row r="37" spans="2:8" ht="16.5" x14ac:dyDescent="0.25">
      <c r="B37" s="82" t="s">
        <v>43</v>
      </c>
      <c r="C37" s="82"/>
      <c r="D37" s="82"/>
      <c r="E37" s="83"/>
      <c r="F37" s="83"/>
      <c r="G37" s="83"/>
      <c r="H37" s="83"/>
    </row>
    <row r="38" spans="2:8" x14ac:dyDescent="0.25">
      <c r="B38" s="60" t="s">
        <v>23</v>
      </c>
      <c r="C38" s="60" t="s">
        <v>24</v>
      </c>
      <c r="D38" s="88">
        <v>2021</v>
      </c>
      <c r="E38" s="62">
        <v>300</v>
      </c>
      <c r="F38" s="63" t="s">
        <v>25</v>
      </c>
      <c r="G38" s="64">
        <v>30</v>
      </c>
      <c r="H38" s="65">
        <f t="shared" ref="H38:H44" si="3">E38*G38</f>
        <v>9000</v>
      </c>
    </row>
    <row r="39" spans="2:8" x14ac:dyDescent="0.25">
      <c r="B39" s="60" t="s">
        <v>26</v>
      </c>
      <c r="C39" s="60" t="s">
        <v>27</v>
      </c>
      <c r="D39" s="88"/>
      <c r="E39" s="62">
        <v>2000</v>
      </c>
      <c r="F39" s="63" t="s">
        <v>28</v>
      </c>
      <c r="G39" s="64">
        <v>1</v>
      </c>
      <c r="H39" s="65">
        <f t="shared" si="3"/>
        <v>2000</v>
      </c>
    </row>
    <row r="40" spans="2:8" x14ac:dyDescent="0.25">
      <c r="B40" s="60" t="s">
        <v>29</v>
      </c>
      <c r="C40" s="60" t="s">
        <v>30</v>
      </c>
      <c r="D40" s="88"/>
      <c r="E40" s="62">
        <v>20</v>
      </c>
      <c r="F40" s="63" t="s">
        <v>31</v>
      </c>
      <c r="G40" s="64">
        <v>5</v>
      </c>
      <c r="H40" s="65">
        <f t="shared" si="3"/>
        <v>100</v>
      </c>
    </row>
    <row r="41" spans="2:8" x14ac:dyDescent="0.25">
      <c r="B41" s="60" t="s">
        <v>32</v>
      </c>
      <c r="C41" s="60" t="s">
        <v>33</v>
      </c>
      <c r="D41" s="88"/>
      <c r="E41" s="62">
        <v>15</v>
      </c>
      <c r="F41" s="63" t="s">
        <v>34</v>
      </c>
      <c r="G41" s="64">
        <v>25</v>
      </c>
      <c r="H41" s="65">
        <f t="shared" si="3"/>
        <v>375</v>
      </c>
    </row>
    <row r="42" spans="2:8" x14ac:dyDescent="0.25">
      <c r="B42" s="60" t="s">
        <v>35</v>
      </c>
      <c r="C42" s="60" t="s">
        <v>35</v>
      </c>
      <c r="D42" s="88"/>
      <c r="E42" s="62">
        <v>7</v>
      </c>
      <c r="F42" s="63" t="s">
        <v>34</v>
      </c>
      <c r="G42" s="64">
        <v>25</v>
      </c>
      <c r="H42" s="65">
        <f t="shared" si="3"/>
        <v>175</v>
      </c>
    </row>
    <row r="43" spans="2:8" x14ac:dyDescent="0.25">
      <c r="B43" s="60" t="s">
        <v>36</v>
      </c>
      <c r="C43" s="60" t="s">
        <v>36</v>
      </c>
      <c r="D43" s="88"/>
      <c r="E43" s="62">
        <v>10</v>
      </c>
      <c r="F43" s="63" t="s">
        <v>34</v>
      </c>
      <c r="G43" s="64">
        <v>25</v>
      </c>
      <c r="H43" s="65">
        <f t="shared" si="3"/>
        <v>250</v>
      </c>
    </row>
    <row r="44" spans="2:8" x14ac:dyDescent="0.25">
      <c r="B44" s="60" t="s">
        <v>37</v>
      </c>
      <c r="C44" s="60" t="s">
        <v>38</v>
      </c>
      <c r="D44" s="88"/>
      <c r="E44" s="62">
        <v>100</v>
      </c>
      <c r="F44" s="63" t="s">
        <v>25</v>
      </c>
      <c r="G44" s="64">
        <v>30</v>
      </c>
      <c r="H44" s="65">
        <f t="shared" si="3"/>
        <v>3000</v>
      </c>
    </row>
    <row r="45" spans="2:8" x14ac:dyDescent="0.25">
      <c r="B45" s="84" t="s">
        <v>39</v>
      </c>
      <c r="C45" s="84"/>
      <c r="D45" s="84"/>
      <c r="E45" s="85"/>
      <c r="F45" s="85"/>
      <c r="G45" s="85"/>
      <c r="H45" s="42">
        <f>SUM(H38:H44)</f>
        <v>14900</v>
      </c>
    </row>
    <row r="46" spans="2:8" ht="16.5" x14ac:dyDescent="0.25">
      <c r="B46" s="82" t="s">
        <v>44</v>
      </c>
      <c r="C46" s="82"/>
      <c r="D46" s="82"/>
      <c r="E46" s="83"/>
      <c r="F46" s="83"/>
      <c r="G46" s="83"/>
      <c r="H46" s="83"/>
    </row>
    <row r="47" spans="2:8" x14ac:dyDescent="0.25">
      <c r="B47" s="60" t="s">
        <v>23</v>
      </c>
      <c r="C47" s="60" t="s">
        <v>24</v>
      </c>
      <c r="D47" s="88">
        <v>2021</v>
      </c>
      <c r="E47" s="62">
        <v>300</v>
      </c>
      <c r="F47" s="63" t="s">
        <v>25</v>
      </c>
      <c r="G47" s="64">
        <v>30</v>
      </c>
      <c r="H47" s="65">
        <f t="shared" ref="H47:H53" si="4">E47*G47</f>
        <v>9000</v>
      </c>
    </row>
    <row r="48" spans="2:8" x14ac:dyDescent="0.25">
      <c r="B48" s="60" t="s">
        <v>26</v>
      </c>
      <c r="C48" s="60" t="s">
        <v>27</v>
      </c>
      <c r="D48" s="88"/>
      <c r="E48" s="62">
        <v>2000</v>
      </c>
      <c r="F48" s="63" t="s">
        <v>28</v>
      </c>
      <c r="G48" s="64">
        <v>1</v>
      </c>
      <c r="H48" s="65">
        <f t="shared" si="4"/>
        <v>2000</v>
      </c>
    </row>
    <row r="49" spans="2:8" x14ac:dyDescent="0.25">
      <c r="B49" s="60" t="s">
        <v>29</v>
      </c>
      <c r="C49" s="60" t="s">
        <v>30</v>
      </c>
      <c r="D49" s="88"/>
      <c r="E49" s="62">
        <v>20</v>
      </c>
      <c r="F49" s="63" t="s">
        <v>31</v>
      </c>
      <c r="G49" s="64">
        <v>5</v>
      </c>
      <c r="H49" s="65">
        <f t="shared" si="4"/>
        <v>100</v>
      </c>
    </row>
    <row r="50" spans="2:8" x14ac:dyDescent="0.25">
      <c r="B50" s="60" t="s">
        <v>32</v>
      </c>
      <c r="C50" s="60" t="s">
        <v>33</v>
      </c>
      <c r="D50" s="88"/>
      <c r="E50" s="62">
        <v>15</v>
      </c>
      <c r="F50" s="63" t="s">
        <v>34</v>
      </c>
      <c r="G50" s="64">
        <v>25</v>
      </c>
      <c r="H50" s="65">
        <f t="shared" si="4"/>
        <v>375</v>
      </c>
    </row>
    <row r="51" spans="2:8" x14ac:dyDescent="0.25">
      <c r="B51" s="60" t="s">
        <v>35</v>
      </c>
      <c r="C51" s="60" t="s">
        <v>35</v>
      </c>
      <c r="D51" s="88"/>
      <c r="E51" s="62">
        <v>7</v>
      </c>
      <c r="F51" s="63" t="s">
        <v>34</v>
      </c>
      <c r="G51" s="64">
        <v>25</v>
      </c>
      <c r="H51" s="65">
        <f t="shared" si="4"/>
        <v>175</v>
      </c>
    </row>
    <row r="52" spans="2:8" x14ac:dyDescent="0.25">
      <c r="B52" s="60" t="s">
        <v>36</v>
      </c>
      <c r="C52" s="60" t="s">
        <v>36</v>
      </c>
      <c r="D52" s="88"/>
      <c r="E52" s="62">
        <v>10</v>
      </c>
      <c r="F52" s="63" t="s">
        <v>34</v>
      </c>
      <c r="G52" s="64">
        <v>25</v>
      </c>
      <c r="H52" s="65">
        <f t="shared" si="4"/>
        <v>250</v>
      </c>
    </row>
    <row r="53" spans="2:8" x14ac:dyDescent="0.25">
      <c r="B53" s="60" t="s">
        <v>37</v>
      </c>
      <c r="C53" s="60" t="s">
        <v>38</v>
      </c>
      <c r="D53" s="88"/>
      <c r="E53" s="62">
        <v>100</v>
      </c>
      <c r="F53" s="63" t="s">
        <v>25</v>
      </c>
      <c r="G53" s="64">
        <v>30</v>
      </c>
      <c r="H53" s="65">
        <f t="shared" si="4"/>
        <v>3000</v>
      </c>
    </row>
    <row r="54" spans="2:8" x14ac:dyDescent="0.25">
      <c r="B54" s="84" t="s">
        <v>39</v>
      </c>
      <c r="C54" s="84"/>
      <c r="D54" s="84"/>
      <c r="E54" s="85"/>
      <c r="F54" s="85"/>
      <c r="G54" s="85"/>
      <c r="H54" s="42">
        <f>SUM(H47:H53)</f>
        <v>14900</v>
      </c>
    </row>
    <row r="55" spans="2:8" ht="16.5" x14ac:dyDescent="0.25">
      <c r="B55" s="82" t="s">
        <v>45</v>
      </c>
      <c r="C55" s="82"/>
      <c r="D55" s="82"/>
      <c r="E55" s="83"/>
      <c r="F55" s="83"/>
      <c r="G55" s="83"/>
      <c r="H55" s="83"/>
    </row>
    <row r="56" spans="2:8" x14ac:dyDescent="0.25">
      <c r="B56" s="60" t="s">
        <v>23</v>
      </c>
      <c r="C56" s="60" t="s">
        <v>24</v>
      </c>
      <c r="D56" s="88">
        <v>2021</v>
      </c>
      <c r="E56" s="62">
        <v>300</v>
      </c>
      <c r="F56" s="63" t="s">
        <v>25</v>
      </c>
      <c r="G56" s="64">
        <v>30</v>
      </c>
      <c r="H56" s="65">
        <f t="shared" ref="H56:H62" si="5">E56*G56</f>
        <v>9000</v>
      </c>
    </row>
    <row r="57" spans="2:8" x14ac:dyDescent="0.25">
      <c r="B57" s="60" t="s">
        <v>26</v>
      </c>
      <c r="C57" s="60" t="s">
        <v>27</v>
      </c>
      <c r="D57" s="88"/>
      <c r="E57" s="62">
        <v>2000</v>
      </c>
      <c r="F57" s="63" t="s">
        <v>28</v>
      </c>
      <c r="G57" s="64">
        <v>1</v>
      </c>
      <c r="H57" s="65">
        <f t="shared" si="5"/>
        <v>2000</v>
      </c>
    </row>
    <row r="58" spans="2:8" x14ac:dyDescent="0.25">
      <c r="B58" s="60" t="s">
        <v>29</v>
      </c>
      <c r="C58" s="60" t="s">
        <v>30</v>
      </c>
      <c r="D58" s="88"/>
      <c r="E58" s="62">
        <v>20</v>
      </c>
      <c r="F58" s="63" t="s">
        <v>31</v>
      </c>
      <c r="G58" s="64">
        <v>5</v>
      </c>
      <c r="H58" s="65">
        <f t="shared" si="5"/>
        <v>100</v>
      </c>
    </row>
    <row r="59" spans="2:8" x14ac:dyDescent="0.25">
      <c r="B59" s="60" t="s">
        <v>32</v>
      </c>
      <c r="C59" s="60" t="s">
        <v>33</v>
      </c>
      <c r="D59" s="88"/>
      <c r="E59" s="62">
        <v>15</v>
      </c>
      <c r="F59" s="63" t="s">
        <v>34</v>
      </c>
      <c r="G59" s="64">
        <v>25</v>
      </c>
      <c r="H59" s="65">
        <f t="shared" si="5"/>
        <v>375</v>
      </c>
    </row>
    <row r="60" spans="2:8" x14ac:dyDescent="0.25">
      <c r="B60" s="60" t="s">
        <v>35</v>
      </c>
      <c r="C60" s="60" t="s">
        <v>35</v>
      </c>
      <c r="D60" s="88"/>
      <c r="E60" s="62">
        <v>7</v>
      </c>
      <c r="F60" s="63" t="s">
        <v>34</v>
      </c>
      <c r="G60" s="64">
        <v>25</v>
      </c>
      <c r="H60" s="65">
        <f t="shared" si="5"/>
        <v>175</v>
      </c>
    </row>
    <row r="61" spans="2:8" x14ac:dyDescent="0.25">
      <c r="B61" s="60" t="s">
        <v>36</v>
      </c>
      <c r="C61" s="60" t="s">
        <v>36</v>
      </c>
      <c r="D61" s="88"/>
      <c r="E61" s="62">
        <v>10</v>
      </c>
      <c r="F61" s="63" t="s">
        <v>34</v>
      </c>
      <c r="G61" s="64">
        <v>25</v>
      </c>
      <c r="H61" s="65">
        <f t="shared" si="5"/>
        <v>250</v>
      </c>
    </row>
    <row r="62" spans="2:8" x14ac:dyDescent="0.25">
      <c r="B62" s="60" t="s">
        <v>37</v>
      </c>
      <c r="C62" s="60" t="s">
        <v>38</v>
      </c>
      <c r="D62" s="88"/>
      <c r="E62" s="62">
        <v>100</v>
      </c>
      <c r="F62" s="63" t="s">
        <v>25</v>
      </c>
      <c r="G62" s="64">
        <v>30</v>
      </c>
      <c r="H62" s="65">
        <f t="shared" si="5"/>
        <v>3000</v>
      </c>
    </row>
    <row r="63" spans="2:8" x14ac:dyDescent="0.25">
      <c r="B63" s="84" t="s">
        <v>39</v>
      </c>
      <c r="C63" s="84"/>
      <c r="D63" s="84"/>
      <c r="E63" s="85"/>
      <c r="F63" s="85"/>
      <c r="G63" s="85"/>
      <c r="H63" s="42">
        <f>SUM(H56:H62)</f>
        <v>14900</v>
      </c>
    </row>
    <row r="64" spans="2:8" ht="16.5" x14ac:dyDescent="0.25">
      <c r="B64" s="82" t="s">
        <v>46</v>
      </c>
      <c r="C64" s="82"/>
      <c r="D64" s="82"/>
      <c r="E64" s="83"/>
      <c r="F64" s="83"/>
      <c r="G64" s="83"/>
      <c r="H64" s="83"/>
    </row>
    <row r="65" spans="2:8" x14ac:dyDescent="0.25">
      <c r="B65" s="60" t="s">
        <v>23</v>
      </c>
      <c r="C65" s="60" t="s">
        <v>24</v>
      </c>
      <c r="D65" s="88">
        <v>2021</v>
      </c>
      <c r="E65" s="62">
        <v>300</v>
      </c>
      <c r="F65" s="63" t="s">
        <v>25</v>
      </c>
      <c r="G65" s="64">
        <v>30</v>
      </c>
      <c r="H65" s="65">
        <f t="shared" ref="H65:H71" si="6">E65*G65</f>
        <v>9000</v>
      </c>
    </row>
    <row r="66" spans="2:8" x14ac:dyDescent="0.25">
      <c r="B66" s="60" t="s">
        <v>26</v>
      </c>
      <c r="C66" s="60" t="s">
        <v>27</v>
      </c>
      <c r="D66" s="88"/>
      <c r="E66" s="62">
        <v>2000</v>
      </c>
      <c r="F66" s="63" t="s">
        <v>28</v>
      </c>
      <c r="G66" s="64">
        <v>1</v>
      </c>
      <c r="H66" s="65">
        <f t="shared" si="6"/>
        <v>2000</v>
      </c>
    </row>
    <row r="67" spans="2:8" x14ac:dyDescent="0.25">
      <c r="B67" s="60" t="s">
        <v>29</v>
      </c>
      <c r="C67" s="60" t="s">
        <v>30</v>
      </c>
      <c r="D67" s="88"/>
      <c r="E67" s="62">
        <v>20</v>
      </c>
      <c r="F67" s="63" t="s">
        <v>31</v>
      </c>
      <c r="G67" s="64">
        <v>5</v>
      </c>
      <c r="H67" s="65">
        <f t="shared" si="6"/>
        <v>100</v>
      </c>
    </row>
    <row r="68" spans="2:8" x14ac:dyDescent="0.25">
      <c r="B68" s="60" t="s">
        <v>32</v>
      </c>
      <c r="C68" s="60" t="s">
        <v>33</v>
      </c>
      <c r="D68" s="88"/>
      <c r="E68" s="62">
        <v>15</v>
      </c>
      <c r="F68" s="63" t="s">
        <v>34</v>
      </c>
      <c r="G68" s="64">
        <v>25</v>
      </c>
      <c r="H68" s="65">
        <f t="shared" si="6"/>
        <v>375</v>
      </c>
    </row>
    <row r="69" spans="2:8" x14ac:dyDescent="0.25">
      <c r="B69" s="60" t="s">
        <v>35</v>
      </c>
      <c r="C69" s="60" t="s">
        <v>35</v>
      </c>
      <c r="D69" s="88"/>
      <c r="E69" s="62">
        <v>7</v>
      </c>
      <c r="F69" s="63" t="s">
        <v>34</v>
      </c>
      <c r="G69" s="64">
        <v>25</v>
      </c>
      <c r="H69" s="65">
        <f t="shared" si="6"/>
        <v>175</v>
      </c>
    </row>
    <row r="70" spans="2:8" x14ac:dyDescent="0.25">
      <c r="B70" s="60" t="s">
        <v>36</v>
      </c>
      <c r="C70" s="60" t="s">
        <v>36</v>
      </c>
      <c r="D70" s="88"/>
      <c r="E70" s="62">
        <v>10</v>
      </c>
      <c r="F70" s="63" t="s">
        <v>34</v>
      </c>
      <c r="G70" s="64">
        <v>25</v>
      </c>
      <c r="H70" s="65">
        <f t="shared" si="6"/>
        <v>250</v>
      </c>
    </row>
    <row r="71" spans="2:8" x14ac:dyDescent="0.25">
      <c r="B71" s="60" t="s">
        <v>37</v>
      </c>
      <c r="C71" s="60" t="s">
        <v>38</v>
      </c>
      <c r="D71" s="88"/>
      <c r="E71" s="62">
        <v>100</v>
      </c>
      <c r="F71" s="63" t="s">
        <v>25</v>
      </c>
      <c r="G71" s="64">
        <v>30</v>
      </c>
      <c r="H71" s="65">
        <f t="shared" si="6"/>
        <v>3000</v>
      </c>
    </row>
    <row r="72" spans="2:8" x14ac:dyDescent="0.25">
      <c r="B72" s="84" t="s">
        <v>39</v>
      </c>
      <c r="C72" s="84"/>
      <c r="D72" s="84"/>
      <c r="E72" s="85"/>
      <c r="F72" s="85"/>
      <c r="G72" s="85"/>
      <c r="H72" s="42">
        <f>SUM(H65:H71)</f>
        <v>14900</v>
      </c>
    </row>
    <row r="73" spans="2:8" ht="16.5" x14ac:dyDescent="0.25">
      <c r="B73" s="82" t="s">
        <v>47</v>
      </c>
      <c r="C73" s="82"/>
      <c r="D73" s="82"/>
      <c r="E73" s="83"/>
      <c r="F73" s="83"/>
      <c r="G73" s="83"/>
      <c r="H73" s="83"/>
    </row>
    <row r="74" spans="2:8" x14ac:dyDescent="0.25">
      <c r="B74" s="60" t="s">
        <v>23</v>
      </c>
      <c r="C74" s="60" t="s">
        <v>24</v>
      </c>
      <c r="D74" s="88">
        <v>2021</v>
      </c>
      <c r="E74" s="62">
        <v>300</v>
      </c>
      <c r="F74" s="63" t="s">
        <v>25</v>
      </c>
      <c r="G74" s="64">
        <v>30</v>
      </c>
      <c r="H74" s="65">
        <f t="shared" ref="H74:H80" si="7">E74*G74</f>
        <v>9000</v>
      </c>
    </row>
    <row r="75" spans="2:8" x14ac:dyDescent="0.25">
      <c r="B75" s="60" t="s">
        <v>26</v>
      </c>
      <c r="C75" s="60" t="s">
        <v>27</v>
      </c>
      <c r="D75" s="88"/>
      <c r="E75" s="62">
        <v>2000</v>
      </c>
      <c r="F75" s="63" t="s">
        <v>28</v>
      </c>
      <c r="G75" s="64">
        <v>1</v>
      </c>
      <c r="H75" s="65">
        <f t="shared" si="7"/>
        <v>2000</v>
      </c>
    </row>
    <row r="76" spans="2:8" x14ac:dyDescent="0.25">
      <c r="B76" s="60" t="s">
        <v>29</v>
      </c>
      <c r="C76" s="60" t="s">
        <v>30</v>
      </c>
      <c r="D76" s="88"/>
      <c r="E76" s="62">
        <v>20</v>
      </c>
      <c r="F76" s="63" t="s">
        <v>31</v>
      </c>
      <c r="G76" s="64">
        <v>5</v>
      </c>
      <c r="H76" s="65">
        <f t="shared" si="7"/>
        <v>100</v>
      </c>
    </row>
    <row r="77" spans="2:8" x14ac:dyDescent="0.25">
      <c r="B77" s="60" t="s">
        <v>32</v>
      </c>
      <c r="C77" s="60" t="s">
        <v>33</v>
      </c>
      <c r="D77" s="88"/>
      <c r="E77" s="62">
        <v>15</v>
      </c>
      <c r="F77" s="63" t="s">
        <v>34</v>
      </c>
      <c r="G77" s="64">
        <v>25</v>
      </c>
      <c r="H77" s="65">
        <f t="shared" si="7"/>
        <v>375</v>
      </c>
    </row>
    <row r="78" spans="2:8" x14ac:dyDescent="0.25">
      <c r="B78" s="60" t="s">
        <v>35</v>
      </c>
      <c r="C78" s="60" t="s">
        <v>35</v>
      </c>
      <c r="D78" s="88"/>
      <c r="E78" s="62">
        <v>7</v>
      </c>
      <c r="F78" s="63" t="s">
        <v>34</v>
      </c>
      <c r="G78" s="64">
        <v>25</v>
      </c>
      <c r="H78" s="65">
        <f t="shared" si="7"/>
        <v>175</v>
      </c>
    </row>
    <row r="79" spans="2:8" x14ac:dyDescent="0.25">
      <c r="B79" s="60" t="s">
        <v>36</v>
      </c>
      <c r="C79" s="60" t="s">
        <v>36</v>
      </c>
      <c r="D79" s="88"/>
      <c r="E79" s="62">
        <v>10</v>
      </c>
      <c r="F79" s="63" t="s">
        <v>34</v>
      </c>
      <c r="G79" s="64">
        <v>25</v>
      </c>
      <c r="H79" s="65">
        <f t="shared" si="7"/>
        <v>250</v>
      </c>
    </row>
    <row r="80" spans="2:8" x14ac:dyDescent="0.25">
      <c r="B80" s="60" t="s">
        <v>37</v>
      </c>
      <c r="C80" s="60" t="s">
        <v>38</v>
      </c>
      <c r="D80" s="88"/>
      <c r="E80" s="62">
        <v>100</v>
      </c>
      <c r="F80" s="63" t="s">
        <v>25</v>
      </c>
      <c r="G80" s="64">
        <v>30</v>
      </c>
      <c r="H80" s="65">
        <f t="shared" si="7"/>
        <v>3000</v>
      </c>
    </row>
    <row r="81" spans="2:8" x14ac:dyDescent="0.25">
      <c r="B81" s="84" t="s">
        <v>39</v>
      </c>
      <c r="C81" s="84"/>
      <c r="D81" s="84"/>
      <c r="E81" s="85"/>
      <c r="F81" s="85"/>
      <c r="G81" s="85"/>
      <c r="H81" s="42">
        <f>SUM(H74:H80)</f>
        <v>14900</v>
      </c>
    </row>
    <row r="82" spans="2:8" ht="16.5" x14ac:dyDescent="0.25">
      <c r="B82" s="82" t="s">
        <v>48</v>
      </c>
      <c r="C82" s="82"/>
      <c r="D82" s="82"/>
      <c r="E82" s="83"/>
      <c r="F82" s="83"/>
      <c r="G82" s="83"/>
      <c r="H82" s="83"/>
    </row>
    <row r="83" spans="2:8" x14ac:dyDescent="0.25">
      <c r="B83" s="60" t="s">
        <v>23</v>
      </c>
      <c r="C83" s="60" t="s">
        <v>24</v>
      </c>
      <c r="D83" s="88">
        <v>2021</v>
      </c>
      <c r="E83" s="62">
        <v>300</v>
      </c>
      <c r="F83" s="63" t="s">
        <v>25</v>
      </c>
      <c r="G83" s="64">
        <v>30</v>
      </c>
      <c r="H83" s="65">
        <f t="shared" ref="H83:H89" si="8">E83*G83</f>
        <v>9000</v>
      </c>
    </row>
    <row r="84" spans="2:8" x14ac:dyDescent="0.25">
      <c r="B84" s="60" t="s">
        <v>26</v>
      </c>
      <c r="C84" s="60" t="s">
        <v>27</v>
      </c>
      <c r="D84" s="88"/>
      <c r="E84" s="62">
        <v>2000</v>
      </c>
      <c r="F84" s="63" t="s">
        <v>28</v>
      </c>
      <c r="G84" s="64">
        <v>1</v>
      </c>
      <c r="H84" s="65">
        <f t="shared" si="8"/>
        <v>2000</v>
      </c>
    </row>
    <row r="85" spans="2:8" x14ac:dyDescent="0.25">
      <c r="B85" s="60" t="s">
        <v>29</v>
      </c>
      <c r="C85" s="60" t="s">
        <v>30</v>
      </c>
      <c r="D85" s="88"/>
      <c r="E85" s="62">
        <v>20</v>
      </c>
      <c r="F85" s="63" t="s">
        <v>31</v>
      </c>
      <c r="G85" s="64">
        <v>5</v>
      </c>
      <c r="H85" s="65">
        <f t="shared" si="8"/>
        <v>100</v>
      </c>
    </row>
    <row r="86" spans="2:8" x14ac:dyDescent="0.25">
      <c r="B86" s="60" t="s">
        <v>32</v>
      </c>
      <c r="C86" s="60" t="s">
        <v>33</v>
      </c>
      <c r="D86" s="88"/>
      <c r="E86" s="62">
        <v>15</v>
      </c>
      <c r="F86" s="63" t="s">
        <v>34</v>
      </c>
      <c r="G86" s="64">
        <v>25</v>
      </c>
      <c r="H86" s="65">
        <f t="shared" si="8"/>
        <v>375</v>
      </c>
    </row>
    <row r="87" spans="2:8" x14ac:dyDescent="0.25">
      <c r="B87" s="60" t="s">
        <v>35</v>
      </c>
      <c r="C87" s="60" t="s">
        <v>35</v>
      </c>
      <c r="D87" s="88"/>
      <c r="E87" s="62">
        <v>7</v>
      </c>
      <c r="F87" s="63" t="s">
        <v>34</v>
      </c>
      <c r="G87" s="64">
        <v>25</v>
      </c>
      <c r="H87" s="65">
        <f t="shared" si="8"/>
        <v>175</v>
      </c>
    </row>
    <row r="88" spans="2:8" x14ac:dyDescent="0.25">
      <c r="B88" s="60" t="s">
        <v>36</v>
      </c>
      <c r="C88" s="60" t="s">
        <v>36</v>
      </c>
      <c r="D88" s="88"/>
      <c r="E88" s="62">
        <v>10</v>
      </c>
      <c r="F88" s="63" t="s">
        <v>34</v>
      </c>
      <c r="G88" s="64">
        <v>25</v>
      </c>
      <c r="H88" s="65">
        <f t="shared" si="8"/>
        <v>250</v>
      </c>
    </row>
    <row r="89" spans="2:8" x14ac:dyDescent="0.25">
      <c r="B89" s="60" t="s">
        <v>37</v>
      </c>
      <c r="C89" s="60" t="s">
        <v>38</v>
      </c>
      <c r="D89" s="88"/>
      <c r="E89" s="62">
        <v>100</v>
      </c>
      <c r="F89" s="63" t="s">
        <v>25</v>
      </c>
      <c r="G89" s="64">
        <v>30</v>
      </c>
      <c r="H89" s="65">
        <f t="shared" si="8"/>
        <v>3000</v>
      </c>
    </row>
    <row r="90" spans="2:8" x14ac:dyDescent="0.25">
      <c r="B90" s="84" t="s">
        <v>39</v>
      </c>
      <c r="C90" s="84"/>
      <c r="D90" s="84"/>
      <c r="E90" s="85"/>
      <c r="F90" s="85"/>
      <c r="G90" s="85"/>
      <c r="H90" s="42">
        <f>SUM(H83:H89)</f>
        <v>14900</v>
      </c>
    </row>
    <row r="91" spans="2:8" ht="16.5" x14ac:dyDescent="0.25">
      <c r="B91" s="82" t="s">
        <v>49</v>
      </c>
      <c r="C91" s="82"/>
      <c r="D91" s="82"/>
      <c r="E91" s="83"/>
      <c r="F91" s="83"/>
      <c r="G91" s="83"/>
      <c r="H91" s="83"/>
    </row>
    <row r="92" spans="2:8" x14ac:dyDescent="0.25">
      <c r="B92" s="60" t="s">
        <v>23</v>
      </c>
      <c r="C92" s="60" t="s">
        <v>24</v>
      </c>
      <c r="D92" s="88">
        <v>2021</v>
      </c>
      <c r="E92" s="62">
        <v>300</v>
      </c>
      <c r="F92" s="63" t="s">
        <v>25</v>
      </c>
      <c r="G92" s="64">
        <v>30</v>
      </c>
      <c r="H92" s="65">
        <f t="shared" ref="H92:H98" si="9">E92*G92</f>
        <v>9000</v>
      </c>
    </row>
    <row r="93" spans="2:8" x14ac:dyDescent="0.25">
      <c r="B93" s="60" t="s">
        <v>26</v>
      </c>
      <c r="C93" s="60" t="s">
        <v>27</v>
      </c>
      <c r="D93" s="88"/>
      <c r="E93" s="62">
        <v>2000</v>
      </c>
      <c r="F93" s="63" t="s">
        <v>28</v>
      </c>
      <c r="G93" s="64">
        <v>1</v>
      </c>
      <c r="H93" s="65">
        <f t="shared" si="9"/>
        <v>2000</v>
      </c>
    </row>
    <row r="94" spans="2:8" x14ac:dyDescent="0.25">
      <c r="B94" s="60" t="s">
        <v>29</v>
      </c>
      <c r="C94" s="60" t="s">
        <v>30</v>
      </c>
      <c r="D94" s="88"/>
      <c r="E94" s="62">
        <v>20</v>
      </c>
      <c r="F94" s="63" t="s">
        <v>31</v>
      </c>
      <c r="G94" s="64">
        <v>5</v>
      </c>
      <c r="H94" s="65">
        <f t="shared" si="9"/>
        <v>100</v>
      </c>
    </row>
    <row r="95" spans="2:8" x14ac:dyDescent="0.25">
      <c r="B95" s="60" t="s">
        <v>32</v>
      </c>
      <c r="C95" s="60" t="s">
        <v>33</v>
      </c>
      <c r="D95" s="88"/>
      <c r="E95" s="62">
        <v>15</v>
      </c>
      <c r="F95" s="63" t="s">
        <v>34</v>
      </c>
      <c r="G95" s="64">
        <v>25</v>
      </c>
      <c r="H95" s="65">
        <f t="shared" si="9"/>
        <v>375</v>
      </c>
    </row>
    <row r="96" spans="2:8" x14ac:dyDescent="0.25">
      <c r="B96" s="60" t="s">
        <v>35</v>
      </c>
      <c r="C96" s="60" t="s">
        <v>35</v>
      </c>
      <c r="D96" s="88"/>
      <c r="E96" s="62">
        <v>7</v>
      </c>
      <c r="F96" s="63" t="s">
        <v>34</v>
      </c>
      <c r="G96" s="64">
        <v>25</v>
      </c>
      <c r="H96" s="65">
        <f t="shared" si="9"/>
        <v>175</v>
      </c>
    </row>
    <row r="97" spans="2:8" x14ac:dyDescent="0.25">
      <c r="B97" s="60" t="s">
        <v>36</v>
      </c>
      <c r="C97" s="60" t="s">
        <v>36</v>
      </c>
      <c r="D97" s="88"/>
      <c r="E97" s="62">
        <v>10</v>
      </c>
      <c r="F97" s="63" t="s">
        <v>34</v>
      </c>
      <c r="G97" s="64">
        <v>25</v>
      </c>
      <c r="H97" s="65">
        <f t="shared" si="9"/>
        <v>250</v>
      </c>
    </row>
    <row r="98" spans="2:8" x14ac:dyDescent="0.25">
      <c r="B98" s="60" t="s">
        <v>37</v>
      </c>
      <c r="C98" s="60" t="s">
        <v>38</v>
      </c>
      <c r="D98" s="88"/>
      <c r="E98" s="62">
        <v>100</v>
      </c>
      <c r="F98" s="63" t="s">
        <v>25</v>
      </c>
      <c r="G98" s="64">
        <v>30</v>
      </c>
      <c r="H98" s="65">
        <f t="shared" si="9"/>
        <v>3000</v>
      </c>
    </row>
    <row r="99" spans="2:8" x14ac:dyDescent="0.25">
      <c r="B99" s="84" t="s">
        <v>39</v>
      </c>
      <c r="C99" s="84"/>
      <c r="D99" s="84"/>
      <c r="E99" s="85"/>
      <c r="F99" s="85"/>
      <c r="G99" s="85"/>
      <c r="H99" s="42">
        <f>SUM(H92:H98)</f>
        <v>14900</v>
      </c>
    </row>
    <row r="100" spans="2:8" ht="16.5" x14ac:dyDescent="0.25">
      <c r="B100" s="58" t="s">
        <v>50</v>
      </c>
      <c r="C100" s="58"/>
      <c r="D100" s="58"/>
      <c r="E100" s="59"/>
      <c r="F100" s="59"/>
      <c r="G100" s="59"/>
      <c r="H100" s="59"/>
    </row>
    <row r="101" spans="2:8" x14ac:dyDescent="0.4">
      <c r="B101" s="66" t="s">
        <v>51</v>
      </c>
      <c r="C101" s="60" t="s">
        <v>52</v>
      </c>
      <c r="D101" s="61">
        <v>2021</v>
      </c>
      <c r="E101" s="67">
        <v>800</v>
      </c>
      <c r="F101" s="67" t="s">
        <v>25</v>
      </c>
      <c r="G101" s="64">
        <v>8</v>
      </c>
      <c r="H101" s="65">
        <f>E101*G101</f>
        <v>6400</v>
      </c>
    </row>
    <row r="102" spans="2:8" x14ac:dyDescent="0.25">
      <c r="B102" s="84" t="s">
        <v>39</v>
      </c>
      <c r="C102" s="84"/>
      <c r="D102" s="84"/>
      <c r="E102" s="85"/>
      <c r="F102" s="85"/>
      <c r="G102" s="85"/>
      <c r="H102" s="42">
        <f>SUM(H101)</f>
        <v>6400</v>
      </c>
    </row>
    <row r="103" spans="2:8" x14ac:dyDescent="0.25">
      <c r="B103" s="84" t="s">
        <v>53</v>
      </c>
      <c r="C103" s="84"/>
      <c r="D103" s="84"/>
      <c r="E103" s="85"/>
      <c r="F103" s="85"/>
      <c r="G103" s="85"/>
      <c r="H103" s="42">
        <f>H102*14</f>
        <v>89600</v>
      </c>
    </row>
    <row r="104" spans="2:8" x14ac:dyDescent="0.25">
      <c r="B104" s="86" t="s">
        <v>10</v>
      </c>
      <c r="C104" s="86"/>
      <c r="D104" s="86"/>
      <c r="E104" s="87"/>
      <c r="F104" s="87"/>
      <c r="G104" s="87"/>
      <c r="H104" s="68">
        <f>H17+H27+H36+H45+H54+H63+H72+H81+H90+H99+H103</f>
        <v>268400</v>
      </c>
    </row>
  </sheetData>
  <mergeCells count="36">
    <mergeCell ref="B104:G104"/>
    <mergeCell ref="D9:D15"/>
    <mergeCell ref="D19:D25"/>
    <mergeCell ref="D29:D35"/>
    <mergeCell ref="D38:D44"/>
    <mergeCell ref="D47:D53"/>
    <mergeCell ref="D56:D62"/>
    <mergeCell ref="D65:D71"/>
    <mergeCell ref="D74:D80"/>
    <mergeCell ref="D83:D89"/>
    <mergeCell ref="D92:D98"/>
    <mergeCell ref="B90:G90"/>
    <mergeCell ref="B91:H91"/>
    <mergeCell ref="B99:G99"/>
    <mergeCell ref="B102:G102"/>
    <mergeCell ref="B103:G103"/>
    <mergeCell ref="B64:H64"/>
    <mergeCell ref="B72:G72"/>
    <mergeCell ref="B73:H73"/>
    <mergeCell ref="B81:G81"/>
    <mergeCell ref="B82:H82"/>
    <mergeCell ref="B45:G45"/>
    <mergeCell ref="B46:H46"/>
    <mergeCell ref="B54:G54"/>
    <mergeCell ref="B55:H55"/>
    <mergeCell ref="B63:G63"/>
    <mergeCell ref="B26:G26"/>
    <mergeCell ref="B27:G27"/>
    <mergeCell ref="B28:H28"/>
    <mergeCell ref="B36:G36"/>
    <mergeCell ref="B37:H37"/>
    <mergeCell ref="B1:C1"/>
    <mergeCell ref="B8:H8"/>
    <mergeCell ref="B16:G16"/>
    <mergeCell ref="B17:G17"/>
    <mergeCell ref="B18:H18"/>
  </mergeCells>
  <phoneticPr fontId="15" type="noConversion"/>
  <hyperlinks>
    <hyperlink ref="C4" r:id="rId1" xr:uid="{00000000-0004-0000-0100-000000000000}"/>
  </hyperlinks>
  <pageMargins left="0.75" right="0.75" top="1" bottom="1" header="0.5" footer="0.5"/>
  <pageSetup paperSize="9" scale="4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1"/>
  <sheetViews>
    <sheetView zoomScale="85" zoomScaleNormal="85" workbookViewId="0">
      <selection activeCell="B1" sqref="B1:C1"/>
    </sheetView>
  </sheetViews>
  <sheetFormatPr defaultColWidth="8.6640625" defaultRowHeight="15" x14ac:dyDescent="0.25"/>
  <cols>
    <col min="2" max="2" width="36.33203125" customWidth="1"/>
    <col min="3" max="3" width="42.4140625" customWidth="1"/>
    <col min="4" max="4" width="8.33203125" customWidth="1"/>
    <col min="5" max="5" width="10.6640625" style="32" customWidth="1"/>
    <col min="6" max="6" width="5.5" customWidth="1"/>
    <col min="7" max="7" width="9.6640625" customWidth="1"/>
    <col min="8" max="8" width="12.83203125" customWidth="1"/>
  </cols>
  <sheetData>
    <row r="1" spans="2:8" ht="16.5" x14ac:dyDescent="0.25">
      <c r="B1" s="81" t="str">
        <f>Summary!B1</f>
        <v>结算单</v>
      </c>
      <c r="C1" s="81"/>
      <c r="D1" s="4"/>
      <c r="E1" s="3"/>
      <c r="F1" s="4"/>
      <c r="G1" s="4"/>
      <c r="H1" s="4"/>
    </row>
    <row r="2" spans="2:8" x14ac:dyDescent="0.4">
      <c r="B2" s="4" t="s">
        <v>0</v>
      </c>
      <c r="C2" s="5" t="s">
        <v>1</v>
      </c>
      <c r="D2" s="6"/>
      <c r="E2" s="7"/>
      <c r="F2" s="7"/>
      <c r="G2" s="7"/>
      <c r="H2" s="7"/>
    </row>
    <row r="3" spans="2:8" ht="16.5" x14ac:dyDescent="0.45">
      <c r="B3" s="4" t="s">
        <v>2</v>
      </c>
      <c r="C3" s="8" t="s">
        <v>3</v>
      </c>
      <c r="D3" s="9"/>
      <c r="E3" s="7"/>
      <c r="F3" s="7"/>
      <c r="G3" s="7"/>
      <c r="H3" s="7"/>
    </row>
    <row r="4" spans="2:8" x14ac:dyDescent="0.25">
      <c r="B4" s="10" t="s">
        <v>4</v>
      </c>
      <c r="C4" s="11" t="s">
        <v>5</v>
      </c>
      <c r="D4" s="10"/>
      <c r="E4" s="33"/>
      <c r="F4" s="10"/>
      <c r="G4" s="10"/>
      <c r="H4" s="10"/>
    </row>
    <row r="5" spans="2:8" x14ac:dyDescent="0.25">
      <c r="B5" s="10" t="s">
        <v>6</v>
      </c>
      <c r="C5" s="12"/>
      <c r="D5" s="10"/>
      <c r="E5" s="33"/>
      <c r="F5" s="10"/>
      <c r="G5" s="10"/>
      <c r="H5" s="10"/>
    </row>
    <row r="6" spans="2:8" x14ac:dyDescent="0.25">
      <c r="B6" s="13"/>
      <c r="C6" s="13"/>
      <c r="D6" s="13"/>
      <c r="E6" s="33"/>
      <c r="F6" s="13"/>
      <c r="G6" s="13"/>
      <c r="H6" s="13"/>
    </row>
    <row r="7" spans="2:8" ht="72.5" x14ac:dyDescent="0.25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x14ac:dyDescent="0.25">
      <c r="B8" s="34" t="s">
        <v>54</v>
      </c>
      <c r="C8" s="35"/>
      <c r="D8" s="35"/>
      <c r="E8" s="36"/>
      <c r="F8" s="35"/>
      <c r="G8" s="35"/>
      <c r="H8" s="37"/>
    </row>
    <row r="9" spans="2:8" ht="15" customHeight="1" x14ac:dyDescent="0.25">
      <c r="B9" s="38" t="s">
        <v>55</v>
      </c>
      <c r="C9" s="39" t="s">
        <v>56</v>
      </c>
      <c r="D9" s="40"/>
      <c r="E9" s="19">
        <v>1000</v>
      </c>
      <c r="F9" s="41" t="s">
        <v>57</v>
      </c>
      <c r="G9" s="22">
        <v>10</v>
      </c>
      <c r="H9" s="21">
        <f>SUM(E9*G9)</f>
        <v>10000</v>
      </c>
    </row>
    <row r="10" spans="2:8" ht="15" customHeight="1" x14ac:dyDescent="0.25">
      <c r="B10" s="84" t="s">
        <v>53</v>
      </c>
      <c r="C10" s="84"/>
      <c r="D10" s="84"/>
      <c r="E10" s="85"/>
      <c r="F10" s="85"/>
      <c r="G10" s="85"/>
      <c r="H10" s="42">
        <f>H9*14</f>
        <v>140000</v>
      </c>
    </row>
    <row r="11" spans="2:8" x14ac:dyDescent="0.25">
      <c r="B11" s="89" t="s">
        <v>10</v>
      </c>
      <c r="C11" s="90"/>
      <c r="D11" s="90"/>
      <c r="E11" s="91"/>
      <c r="F11" s="90"/>
      <c r="G11" s="90"/>
      <c r="H11" s="24">
        <f>SUM(H10)</f>
        <v>140000</v>
      </c>
    </row>
  </sheetData>
  <mergeCells count="3">
    <mergeCell ref="B1:C1"/>
    <mergeCell ref="B10:G10"/>
    <mergeCell ref="B11:G11"/>
  </mergeCells>
  <phoneticPr fontId="15" type="noConversion"/>
  <hyperlinks>
    <hyperlink ref="C4" r:id="rId1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1"/>
  <sheetViews>
    <sheetView workbookViewId="0">
      <selection activeCell="B1" sqref="B1:C1"/>
    </sheetView>
  </sheetViews>
  <sheetFormatPr defaultColWidth="8.83203125" defaultRowHeight="15" x14ac:dyDescent="0.25"/>
  <cols>
    <col min="1" max="1" width="5.08203125" customWidth="1"/>
    <col min="2" max="2" width="26.08203125" customWidth="1"/>
    <col min="3" max="3" width="40.08203125" style="2" customWidth="1"/>
    <col min="4" max="4" width="16.83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</cols>
  <sheetData>
    <row r="1" spans="2:8" ht="37.5" customHeight="1" x14ac:dyDescent="0.25">
      <c r="B1" s="81" t="str">
        <f>Summary!B1</f>
        <v>结算单</v>
      </c>
      <c r="C1" s="81"/>
      <c r="D1" s="4"/>
      <c r="E1" s="4"/>
      <c r="F1" s="4"/>
      <c r="G1" s="4"/>
      <c r="H1" s="4"/>
    </row>
    <row r="2" spans="2:8" x14ac:dyDescent="0.4">
      <c r="B2" s="4" t="s">
        <v>0</v>
      </c>
      <c r="C2" s="5" t="s">
        <v>1</v>
      </c>
      <c r="D2" s="6"/>
      <c r="E2" s="7"/>
      <c r="F2" s="7"/>
      <c r="G2" s="7"/>
      <c r="H2" s="7"/>
    </row>
    <row r="3" spans="2:8" ht="16.5" x14ac:dyDescent="0.45">
      <c r="B3" s="4" t="s">
        <v>2</v>
      </c>
      <c r="C3" s="8" t="s">
        <v>3</v>
      </c>
      <c r="D3" s="9"/>
      <c r="E3" s="7"/>
      <c r="F3" s="7"/>
      <c r="G3" s="7"/>
      <c r="H3" s="7"/>
    </row>
    <row r="4" spans="2:8" s="1" customFormat="1" ht="16.5" customHeight="1" x14ac:dyDescent="0.25">
      <c r="B4" s="10" t="s">
        <v>4</v>
      </c>
      <c r="C4" s="11" t="s">
        <v>5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25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33.75" customHeight="1" x14ac:dyDescent="0.25">
      <c r="B8" s="92" t="s">
        <v>58</v>
      </c>
      <c r="C8" s="93"/>
      <c r="D8" s="93"/>
      <c r="E8" s="93"/>
      <c r="F8" s="93"/>
      <c r="G8" s="93"/>
      <c r="H8" s="94"/>
    </row>
    <row r="9" spans="2:8" x14ac:dyDescent="0.25">
      <c r="B9" s="18" t="s">
        <v>59</v>
      </c>
      <c r="C9" s="95" t="s">
        <v>60</v>
      </c>
      <c r="D9" s="97">
        <v>2021</v>
      </c>
      <c r="E9" s="19">
        <v>550</v>
      </c>
      <c r="F9" s="20" t="s">
        <v>61</v>
      </c>
      <c r="G9" s="19">
        <v>52</v>
      </c>
      <c r="H9" s="21">
        <f>SUM(E9*G9)</f>
        <v>28600</v>
      </c>
    </row>
    <row r="10" spans="2:8" x14ac:dyDescent="0.25">
      <c r="B10" s="18" t="s">
        <v>62</v>
      </c>
      <c r="C10" s="96"/>
      <c r="D10" s="98"/>
      <c r="E10" s="19">
        <v>400</v>
      </c>
      <c r="F10" s="20" t="s">
        <v>61</v>
      </c>
      <c r="G10" s="19">
        <v>53</v>
      </c>
      <c r="H10" s="21">
        <f>SUM(E10*G10)</f>
        <v>21200</v>
      </c>
    </row>
    <row r="11" spans="2:8" x14ac:dyDescent="0.25">
      <c r="B11" s="18" t="s">
        <v>63</v>
      </c>
      <c r="C11" s="96"/>
      <c r="D11" s="98"/>
      <c r="E11" s="22">
        <v>250</v>
      </c>
      <c r="F11" s="20" t="s">
        <v>61</v>
      </c>
      <c r="G11" s="22">
        <v>53</v>
      </c>
      <c r="H11" s="21">
        <f>SUM(E11*G11)</f>
        <v>13250</v>
      </c>
    </row>
    <row r="12" spans="2:8" x14ac:dyDescent="0.25">
      <c r="B12" s="89" t="s">
        <v>10</v>
      </c>
      <c r="C12" s="90"/>
      <c r="D12" s="90"/>
      <c r="E12" s="90"/>
      <c r="F12" s="90"/>
      <c r="G12" s="90"/>
      <c r="H12" s="24">
        <f>SUM(H9:I11)</f>
        <v>63050</v>
      </c>
    </row>
    <row r="16" spans="2:8" x14ac:dyDescent="0.4">
      <c r="B16" s="25"/>
      <c r="C16" s="26"/>
      <c r="D16" s="26"/>
      <c r="E16" s="27"/>
    </row>
    <row r="17" spans="2:5" x14ac:dyDescent="0.25">
      <c r="B17" s="28"/>
      <c r="C17" s="29"/>
      <c r="D17" s="29"/>
      <c r="E17" s="30"/>
    </row>
    <row r="18" spans="2:5" x14ac:dyDescent="0.25">
      <c r="B18" s="28"/>
      <c r="C18" s="29"/>
      <c r="D18" s="29"/>
      <c r="E18" s="30"/>
    </row>
    <row r="19" spans="2:5" x14ac:dyDescent="0.25">
      <c r="B19" s="28"/>
      <c r="C19" s="29"/>
      <c r="D19" s="29"/>
      <c r="E19" s="30"/>
    </row>
    <row r="20" spans="2:5" x14ac:dyDescent="0.25">
      <c r="B20" s="28"/>
      <c r="C20" s="29"/>
      <c r="D20" s="29"/>
      <c r="E20" s="30"/>
    </row>
    <row r="21" spans="2:5" x14ac:dyDescent="0.25">
      <c r="B21" s="28"/>
      <c r="C21" s="31"/>
      <c r="D21" s="31"/>
      <c r="E21" s="30"/>
    </row>
  </sheetData>
  <mergeCells count="5">
    <mergeCell ref="B1:C1"/>
    <mergeCell ref="B8:H8"/>
    <mergeCell ref="B12:G12"/>
    <mergeCell ref="C9:C11"/>
    <mergeCell ref="D9:D11"/>
  </mergeCells>
  <phoneticPr fontId="15" type="noConversion"/>
  <hyperlinks>
    <hyperlink ref="C4" r:id="rId1" xr:uid="{00000000-0004-0000-03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晟斌 魏</cp:lastModifiedBy>
  <cp:lastPrinted>2021-01-08T06:16:00Z</cp:lastPrinted>
  <dcterms:created xsi:type="dcterms:W3CDTF">2016-06-29T09:42:00Z</dcterms:created>
  <dcterms:modified xsi:type="dcterms:W3CDTF">2023-12-28T06:47:03Z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7BD1F2ADEED64EA1A0879E2DD621AC07</vt:lpwstr>
  </property>
</Properties>
</file>