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<sst xmlns="http://schemas.openxmlformats.org/spreadsheetml/2006/main" count="141" uniqueCount="90">
  <si>
    <t>公关类服务费用报价单</t>
  </si>
  <si>
    <t xml:space="preserve">项目名称： </t>
  </si>
  <si>
    <t>美敦力SHAPE MKT 媒体发布项目</t>
  </si>
  <si>
    <t>供应商名称：</t>
  </si>
  <si>
    <t>麦田公关</t>
  </si>
  <si>
    <t>联系人：</t>
  </si>
  <si>
    <t>杨思浩</t>
  </si>
  <si>
    <t>联系方式（电话和邮箱）：</t>
  </si>
  <si>
    <t>13468674922 Winnie.yang@ubs-cn.com</t>
  </si>
  <si>
    <t>报价单填写日期：</t>
  </si>
  <si>
    <t>2024.5.27</t>
  </si>
  <si>
    <t>报价有效期：</t>
  </si>
  <si>
    <t>2024.6.27</t>
  </si>
  <si>
    <t>总价：</t>
  </si>
  <si>
    <t>内容</t>
  </si>
  <si>
    <t>总计</t>
  </si>
  <si>
    <t>1</t>
  </si>
  <si>
    <t>服务费</t>
  </si>
  <si>
    <t>2</t>
  </si>
  <si>
    <t>涉及媒体总费用</t>
  </si>
  <si>
    <t>3</t>
  </si>
  <si>
    <t>第三方费用及其他</t>
  </si>
  <si>
    <t>4</t>
  </si>
  <si>
    <t>公关公司差旅费用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</si>
  <si>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</si>
  <si>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</si>
  <si>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</si>
  <si>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</si>
  <si>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</si>
  <si>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</si>
  <si>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服务费:</t>
  </si>
  <si>
    <t>#</t>
  </si>
  <si>
    <t>项目管理费</t>
  </si>
  <si>
    <t>项目</t>
  </si>
  <si>
    <t>职位</t>
  </si>
  <si>
    <t>单价（¥）</t>
  </si>
  <si>
    <t>小时</t>
  </si>
  <si>
    <t>小计（¥）</t>
  </si>
  <si>
    <t>客户、媒体平台沟通，包括项目统筹、管理、协调资料收集及沟通（费率卡）</t>
  </si>
  <si>
    <t xml:space="preserve">AM </t>
  </si>
  <si>
    <t>SAE</t>
  </si>
  <si>
    <t xml:space="preserve">Total </t>
  </si>
  <si>
    <t>内容制作</t>
  </si>
  <si>
    <t>描述</t>
  </si>
  <si>
    <t>单价</t>
  </si>
  <si>
    <t>数量</t>
  </si>
  <si>
    <t>次数</t>
  </si>
  <si>
    <t>单位</t>
  </si>
  <si>
    <t>小计</t>
  </si>
  <si>
    <t>新闻稿撰写（中文）（费率卡）</t>
  </si>
  <si>
    <t>学术解读、国际会议，新品上市，最新循证发布的学术报道</t>
  </si>
  <si>
    <t>篇</t>
  </si>
  <si>
    <t>媒体购买服务费</t>
  </si>
  <si>
    <t>媒体购买金额</t>
  </si>
  <si>
    <t>服务费比率</t>
  </si>
  <si>
    <t>媒体购买服务费（费率卡）</t>
  </si>
  <si>
    <t>OOP服务费</t>
  </si>
  <si>
    <t>金额</t>
  </si>
  <si>
    <t>oop服务费（费率卡）</t>
  </si>
  <si>
    <t>Total Fee before Tax</t>
  </si>
  <si>
    <t>涉及媒体总费用：</t>
  </si>
  <si>
    <t>媒体名称</t>
  </si>
  <si>
    <t>具体内容</t>
  </si>
  <si>
    <t>原价</t>
  </si>
  <si>
    <t>折扣</t>
  </si>
  <si>
    <t>折后价</t>
  </si>
  <si>
    <t>总价</t>
  </si>
  <si>
    <t>Saving</t>
  </si>
  <si>
    <t>备注</t>
  </si>
  <si>
    <t>媒体平台</t>
  </si>
  <si>
    <t>严道医声</t>
  </si>
  <si>
    <r>
      <rPr>
        <sz val="12"/>
        <color rgb="FF000000"/>
        <rFont val="微软雅黑"/>
        <charset val="134"/>
      </rPr>
      <t xml:space="preserve">微信公众号+网站+APP同步推广
</t>
    </r>
    <r>
      <rPr>
        <sz val="10"/>
        <color rgb="FF000000"/>
        <rFont val="微软雅黑"/>
        <charset val="134"/>
      </rPr>
      <t>(学术解读、国际会议，新品上市，最新循证发布的学术报道）</t>
    </r>
  </si>
  <si>
    <t>包含稿件撰写 英文翻译（需提供文献素材及病例素材）</t>
  </si>
  <si>
    <r>
      <rPr>
        <sz val="12"/>
        <color rgb="FF000000"/>
        <rFont val="微软雅黑"/>
        <charset val="134"/>
      </rPr>
      <t xml:space="preserve">微信公众号+网站+APP同步推广
</t>
    </r>
    <r>
      <rPr>
        <sz val="10"/>
        <color rgb="FF000000"/>
        <rFont val="微软雅黑"/>
        <charset val="134"/>
      </rPr>
      <t>(手术报道）</t>
    </r>
  </si>
  <si>
    <t>血管资讯</t>
  </si>
  <si>
    <t>公众号头条</t>
  </si>
  <si>
    <t>不包含内容撰写</t>
  </si>
  <si>
    <t>公众号次条</t>
  </si>
  <si>
    <t>Clinic门诊新视野</t>
  </si>
  <si>
    <t>媒体服务类项目总价</t>
  </si>
  <si>
    <t>媒体差旅费用 (如有）</t>
  </si>
  <si>
    <t>具体项目 （交通/住宿/餐饮）</t>
  </si>
  <si>
    <t>具体描述</t>
  </si>
  <si>
    <t>交通</t>
  </si>
  <si>
    <t>餐费</t>
  </si>
  <si>
    <t>媒体差旅类项目总价</t>
  </si>
  <si>
    <t>第三方费用及其他:</t>
  </si>
  <si>
    <t>费用描述</t>
  </si>
  <si>
    <t xml:space="preserve">
</t>
  </si>
  <si>
    <t>公关公司差旅费用（如有）：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</si>
</sst>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&quot; &quot;"/>
    <numFmt numFmtId="178" formatCode="#,##0&quot; &quot;;\(#,##0\)"/>
    <numFmt numFmtId="179" formatCode="#,##0&quot; &quot;"/>
    <numFmt numFmtId="180" formatCode="\¥#,##0&quot; &quot;;&quot;(¥&quot;#,##0\)"/>
    <numFmt numFmtId="181" formatCode="0.00_);[Red]\(0.00\)"/>
    <numFmt numFmtId="182" formatCode="0.00&quot; &quot;"/>
  </numFmts>
  <fonts count="37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b/>
      <i/>
      <sz val="12"/>
      <color indexed="8"/>
      <name val="微软雅黑"/>
      <charset val="134"/>
    </font>
    <font>
      <b/>
      <i/>
      <sz val="12"/>
      <color theme="0"/>
      <name val="微软雅黑"/>
      <charset val="134"/>
    </font>
    <font>
      <sz val="10"/>
      <color rgb="FF000000"/>
      <name val="微软雅黑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indexed="10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7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3" applyNumberFormat="0" applyFill="0" applyAlignment="0" applyProtection="0">
      <alignment vertical="center"/>
    </xf>
    <xf numFmtId="0" fontId="24" fillId="0" borderId="73" applyNumberFormat="0" applyFill="0" applyAlignment="0" applyProtection="0">
      <alignment vertical="center"/>
    </xf>
    <xf numFmtId="0" fontId="25" fillId="0" borderId="7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75" applyNumberFormat="0" applyAlignment="0" applyProtection="0">
      <alignment vertical="center"/>
    </xf>
    <xf numFmtId="0" fontId="27" fillId="9" borderId="76" applyNumberFormat="0" applyAlignment="0" applyProtection="0">
      <alignment vertical="center"/>
    </xf>
    <xf numFmtId="0" fontId="28" fillId="9" borderId="75" applyNumberFormat="0" applyAlignment="0" applyProtection="0">
      <alignment vertical="center"/>
    </xf>
    <xf numFmtId="0" fontId="29" fillId="10" borderId="77" applyNumberFormat="0" applyAlignment="0" applyProtection="0">
      <alignment vertical="center"/>
    </xf>
    <xf numFmtId="0" fontId="30" fillId="0" borderId="78" applyNumberFormat="0" applyFill="0" applyAlignment="0" applyProtection="0">
      <alignment vertical="center"/>
    </xf>
    <xf numFmtId="0" fontId="31" fillId="0" borderId="7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20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/>
    <xf numFmtId="0" fontId="2" fillId="2" borderId="11" xfId="0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8" fillId="0" borderId="1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/>
    <xf numFmtId="0" fontId="0" fillId="2" borderId="15" xfId="0" applyFont="1" applyFill="1" applyBorder="1" applyAlignment="1"/>
    <xf numFmtId="178" fontId="2" fillId="2" borderId="5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 wrapText="1"/>
    </xf>
    <xf numFmtId="179" fontId="2" fillId="2" borderId="7" xfId="0" applyNumberFormat="1" applyFont="1" applyFill="1" applyBorder="1" applyAlignment="1">
      <alignment horizontal="center" vertical="center" wrapText="1"/>
    </xf>
    <xf numFmtId="179" fontId="2" fillId="2" borderId="15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/>
    </xf>
    <xf numFmtId="49" fontId="1" fillId="5" borderId="23" xfId="0" applyNumberFormat="1" applyFont="1" applyFill="1" applyBorder="1" applyAlignment="1">
      <alignment horizontal="right" vertical="center"/>
    </xf>
    <xf numFmtId="49" fontId="1" fillId="5" borderId="24" xfId="0" applyNumberFormat="1" applyFont="1" applyFill="1" applyBorder="1" applyAlignment="1">
      <alignment horizontal="right" vertical="center"/>
    </xf>
    <xf numFmtId="49" fontId="1" fillId="2" borderId="25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right" vertical="center"/>
    </xf>
    <xf numFmtId="49" fontId="7" fillId="4" borderId="26" xfId="0" applyNumberFormat="1" applyFont="1" applyFill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2" borderId="28" xfId="0" applyFont="1" applyFill="1" applyBorder="1" applyAlignment="1"/>
    <xf numFmtId="49" fontId="9" fillId="2" borderId="5" xfId="0" applyNumberFormat="1" applyFont="1" applyFill="1" applyBorder="1" applyAlignment="1">
      <alignment horizontal="center" vertical="center" wrapText="1"/>
    </xf>
    <xf numFmtId="180" fontId="2" fillId="2" borderId="5" xfId="0" applyNumberFormat="1" applyFont="1" applyFill="1" applyBorder="1" applyAlignment="1">
      <alignment horizontal="center" vertical="center"/>
    </xf>
    <xf numFmtId="180" fontId="2" fillId="2" borderId="27" xfId="0" applyNumberFormat="1" applyFont="1" applyFill="1" applyBorder="1" applyAlignment="1">
      <alignment horizontal="center" vertical="center"/>
    </xf>
    <xf numFmtId="5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9" fontId="10" fillId="2" borderId="29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49" fontId="2" fillId="2" borderId="27" xfId="0" applyNumberFormat="1" applyFont="1" applyFill="1" applyBorder="1" applyAlignment="1">
      <alignment horizontal="center"/>
    </xf>
    <xf numFmtId="0" fontId="0" fillId="2" borderId="30" xfId="0" applyFont="1" applyFill="1" applyBorder="1" applyAlignment="1"/>
    <xf numFmtId="49" fontId="1" fillId="2" borderId="29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49" fontId="6" fillId="6" borderId="31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horizontal="right" vertical="center" wrapText="1"/>
    </xf>
    <xf numFmtId="49" fontId="1" fillId="2" borderId="25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178" fontId="0" fillId="2" borderId="0" xfId="0" applyNumberFormat="1" applyFont="1" applyFill="1" applyBorder="1" applyAlignment="1"/>
    <xf numFmtId="49" fontId="11" fillId="4" borderId="16" xfId="0" applyNumberFormat="1" applyFont="1" applyFill="1" applyBorder="1" applyAlignment="1">
      <alignment horizontal="left" vertical="center" wrapText="1"/>
    </xf>
    <xf numFmtId="49" fontId="11" fillId="4" borderId="17" xfId="0" applyNumberFormat="1" applyFont="1" applyFill="1" applyBorder="1" applyAlignment="1">
      <alignment horizontal="left" vertical="center" wrapText="1"/>
    </xf>
    <xf numFmtId="49" fontId="11" fillId="4" borderId="33" xfId="0" applyNumberFormat="1" applyFont="1" applyFill="1" applyBorder="1" applyAlignment="1">
      <alignment horizontal="left" vertical="center" wrapText="1"/>
    </xf>
    <xf numFmtId="49" fontId="6" fillId="0" borderId="20" xfId="0" applyNumberFormat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horizontal="center"/>
    </xf>
    <xf numFmtId="49" fontId="6" fillId="0" borderId="20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/>
    </xf>
    <xf numFmtId="181" fontId="6" fillId="6" borderId="35" xfId="0" applyNumberFormat="1" applyFont="1" applyFill="1" applyBorder="1" applyAlignment="1">
      <alignment horizontal="center" vertical="center" wrapText="1"/>
    </xf>
    <xf numFmtId="181" fontId="6" fillId="6" borderId="36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4" borderId="37" xfId="0" applyNumberFormat="1" applyFont="1" applyFill="1" applyBorder="1" applyAlignment="1">
      <alignment horizontal="left" vertical="center" wrapText="1"/>
    </xf>
    <xf numFmtId="0" fontId="13" fillId="4" borderId="38" xfId="0" applyFont="1" applyFill="1" applyBorder="1" applyAlignment="1">
      <alignment vertical="center"/>
    </xf>
    <xf numFmtId="49" fontId="11" fillId="4" borderId="38" xfId="0" applyNumberFormat="1" applyFont="1" applyFill="1" applyBorder="1" applyAlignment="1">
      <alignment horizontal="left" vertical="center" wrapText="1"/>
    </xf>
    <xf numFmtId="49" fontId="11" fillId="4" borderId="39" xfId="0" applyNumberFormat="1" applyFont="1" applyFill="1" applyBorder="1" applyAlignment="1">
      <alignment horizontal="left" vertical="center" wrapText="1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18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80" fontId="8" fillId="0" borderId="27" xfId="0" applyNumberFormat="1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vertical="center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42" xfId="0" applyNumberFormat="1" applyFont="1" applyFill="1" applyBorder="1" applyAlignment="1">
      <alignment horizontal="center" vertical="center"/>
    </xf>
    <xf numFmtId="181" fontId="6" fillId="6" borderId="43" xfId="0" applyNumberFormat="1" applyFont="1" applyFill="1" applyBorder="1" applyAlignment="1">
      <alignment horizontal="center" vertical="center" wrapText="1"/>
    </xf>
    <xf numFmtId="181" fontId="14" fillId="6" borderId="44" xfId="0" applyNumberFormat="1" applyFont="1" applyFill="1" applyBorder="1" applyAlignment="1">
      <alignment vertical="center"/>
    </xf>
    <xf numFmtId="0" fontId="0" fillId="2" borderId="45" xfId="0" applyFont="1" applyFill="1" applyBorder="1" applyAlignment="1"/>
    <xf numFmtId="0" fontId="0" fillId="2" borderId="46" xfId="0" applyFont="1" applyFill="1" applyBorder="1" applyAlignment="1"/>
    <xf numFmtId="0" fontId="2" fillId="2" borderId="15" xfId="0" applyFont="1" applyFill="1" applyBorder="1" applyAlignment="1">
      <alignment horizontal="center"/>
    </xf>
    <xf numFmtId="182" fontId="2" fillId="2" borderId="47" xfId="0" applyNumberFormat="1" applyFont="1" applyFill="1" applyBorder="1" applyAlignment="1">
      <alignment horizontal="center" vertical="center"/>
    </xf>
    <xf numFmtId="182" fontId="2" fillId="2" borderId="0" xfId="0" applyNumberFormat="1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51" xfId="0" applyNumberFormat="1" applyFont="1" applyFill="1" applyBorder="1" applyAlignment="1">
      <alignment horizontal="center" vertical="center"/>
    </xf>
    <xf numFmtId="176" fontId="1" fillId="2" borderId="50" xfId="0" applyNumberFormat="1" applyFont="1" applyFill="1" applyBorder="1" applyAlignment="1">
      <alignment horizontal="center" vertical="center"/>
    </xf>
    <xf numFmtId="178" fontId="0" fillId="2" borderId="9" xfId="0" applyNumberFormat="1" applyFont="1" applyFill="1" applyBorder="1" applyAlignment="1"/>
    <xf numFmtId="49" fontId="7" fillId="4" borderId="33" xfId="0" applyNumberFormat="1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178" fontId="6" fillId="0" borderId="52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2" fillId="2" borderId="53" xfId="0" applyNumberFormat="1" applyFont="1" applyFill="1" applyBorder="1" applyAlignment="1">
      <alignment horizontal="center" vertical="center"/>
    </xf>
    <xf numFmtId="176" fontId="1" fillId="0" borderId="53" xfId="0" applyNumberFormat="1" applyFont="1" applyFill="1" applyBorder="1" applyAlignment="1">
      <alignment horizontal="center" vertical="center"/>
    </xf>
    <xf numFmtId="178" fontId="14" fillId="0" borderId="50" xfId="0" applyNumberFormat="1" applyFont="1" applyFill="1" applyBorder="1" applyAlignment="1">
      <alignment vertical="center"/>
    </xf>
    <xf numFmtId="178" fontId="8" fillId="0" borderId="15" xfId="0" applyNumberFormat="1" applyFont="1" applyFill="1" applyBorder="1" applyAlignment="1">
      <alignment horizontal="center"/>
    </xf>
    <xf numFmtId="49" fontId="8" fillId="0" borderId="50" xfId="0" applyNumberFormat="1" applyFont="1" applyFill="1" applyBorder="1" applyAlignment="1">
      <alignment horizontal="center" vertical="center" wrapText="1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5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8" fontId="14" fillId="0" borderId="53" xfId="0" applyNumberFormat="1" applyFont="1" applyFill="1" applyBorder="1" applyAlignment="1">
      <alignment vertical="center"/>
    </xf>
    <xf numFmtId="9" fontId="2" fillId="2" borderId="7" xfId="0" applyNumberFormat="1" applyFont="1" applyFill="1" applyBorder="1" applyAlignment="1">
      <alignment horizontal="center" vertical="center"/>
    </xf>
    <xf numFmtId="9" fontId="2" fillId="2" borderId="15" xfId="0" applyNumberFormat="1" applyFont="1" applyFill="1" applyBorder="1" applyAlignment="1">
      <alignment horizontal="center" vertical="center"/>
    </xf>
    <xf numFmtId="181" fontId="1" fillId="0" borderId="53" xfId="0" applyNumberFormat="1" applyFont="1" applyFill="1" applyBorder="1" applyAlignment="1">
      <alignment horizontal="center" vertical="center"/>
    </xf>
    <xf numFmtId="181" fontId="1" fillId="5" borderId="54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49" fontId="8" fillId="0" borderId="53" xfId="0" applyNumberFormat="1" applyFont="1" applyFill="1" applyBorder="1" applyAlignment="1">
      <alignment horizontal="center" vertical="center" wrapText="1"/>
    </xf>
    <xf numFmtId="0" fontId="0" fillId="2" borderId="55" xfId="0" applyFont="1" applyFill="1" applyBorder="1" applyAlignment="1"/>
    <xf numFmtId="49" fontId="12" fillId="2" borderId="56" xfId="0" applyNumberFormat="1" applyFont="1" applyFill="1" applyBorder="1" applyAlignment="1">
      <alignment horizontal="center" vertical="center" wrapText="1"/>
    </xf>
    <xf numFmtId="49" fontId="12" fillId="2" borderId="57" xfId="0" applyNumberFormat="1" applyFont="1" applyFill="1" applyBorder="1" applyAlignment="1">
      <alignment horizontal="center" vertical="center" wrapText="1"/>
    </xf>
    <xf numFmtId="49" fontId="16" fillId="2" borderId="58" xfId="0" applyNumberFormat="1" applyFont="1" applyFill="1" applyBorder="1" applyAlignment="1">
      <alignment horizontal="center" vertical="center" wrapText="1"/>
    </xf>
    <xf numFmtId="49" fontId="16" fillId="2" borderId="59" xfId="0" applyNumberFormat="1" applyFont="1" applyFill="1" applyBorder="1" applyAlignment="1">
      <alignment horizontal="center" vertical="center" wrapText="1"/>
    </xf>
    <xf numFmtId="181" fontId="2" fillId="2" borderId="5" xfId="0" applyNumberFormat="1" applyFont="1" applyFill="1" applyBorder="1" applyAlignment="1">
      <alignment horizontal="center" vertical="center"/>
    </xf>
    <xf numFmtId="181" fontId="0" fillId="2" borderId="5" xfId="0" applyNumberFormat="1" applyFont="1" applyFill="1" applyBorder="1" applyAlignment="1"/>
    <xf numFmtId="49" fontId="2" fillId="2" borderId="5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60" xfId="0" applyFont="1" applyFill="1" applyBorder="1" applyAlignment="1">
      <alignment horizontal="left" vertical="center" wrapText="1"/>
    </xf>
    <xf numFmtId="49" fontId="8" fillId="0" borderId="61" xfId="0" applyNumberFormat="1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0" fillId="2" borderId="62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2" borderId="60" xfId="0" applyFont="1" applyFill="1" applyBorder="1" applyAlignment="1"/>
    <xf numFmtId="0" fontId="1" fillId="2" borderId="15" xfId="0" applyFont="1" applyFill="1" applyBorder="1" applyAlignment="1">
      <alignment horizontal="right" vertical="center" wrapText="1"/>
    </xf>
    <xf numFmtId="180" fontId="2" fillId="2" borderId="61" xfId="0" applyNumberFormat="1" applyFont="1" applyFill="1" applyBorder="1" applyAlignment="1">
      <alignment horizontal="center" vertical="center"/>
    </xf>
    <xf numFmtId="0" fontId="6" fillId="6" borderId="63" xfId="0" applyFont="1" applyFill="1" applyBorder="1" applyAlignment="1">
      <alignment horizontal="right" vertical="center" wrapText="1"/>
    </xf>
    <xf numFmtId="181" fontId="6" fillId="6" borderId="64" xfId="0" applyNumberFormat="1" applyFont="1" applyFill="1" applyBorder="1" applyAlignment="1">
      <alignment horizontal="center" vertical="center" wrapText="1"/>
    </xf>
    <xf numFmtId="178" fontId="6" fillId="0" borderId="65" xfId="0" applyNumberFormat="1" applyFont="1" applyFill="1" applyBorder="1" applyAlignment="1">
      <alignment horizontal="center" vertical="center"/>
    </xf>
    <xf numFmtId="178" fontId="6" fillId="0" borderId="66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181" fontId="6" fillId="6" borderId="6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2" borderId="70" xfId="0" applyFont="1" applyFill="1" applyBorder="1" applyAlignment="1">
      <alignment horizontal="center" vertical="center"/>
    </xf>
    <xf numFmtId="0" fontId="0" fillId="2" borderId="70" xfId="0" applyFont="1" applyFill="1" applyBorder="1" applyAlignment="1"/>
    <xf numFmtId="0" fontId="0" fillId="2" borderId="7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3"/>
  <sheetViews>
    <sheetView showGridLines="0" tabSelected="1" zoomScale="70" zoomScaleNormal="70" workbookViewId="0">
      <selection activeCell="R43" sqref="R43"/>
    </sheetView>
  </sheetViews>
  <sheetFormatPr defaultColWidth="8.83333333333333" defaultRowHeight="17.25" customHeight="1"/>
  <cols>
    <col min="2" max="2" width="5.34166666666667" style="1" customWidth="1"/>
    <col min="3" max="3" width="45.875" style="1" customWidth="1"/>
    <col min="4" max="4" width="30.8583333333333" style="1" customWidth="1"/>
    <col min="5" max="5" width="11.5" style="1" customWidth="1"/>
    <col min="6" max="7" width="11.175" style="1" customWidth="1"/>
    <col min="8" max="8" width="11.5" style="1" customWidth="1"/>
    <col min="9" max="10" width="10.675" style="1" customWidth="1"/>
    <col min="11" max="11" width="12.5" style="1" customWidth="1"/>
    <col min="12" max="12" width="12" style="1" customWidth="1"/>
    <col min="13" max="13" width="20.3583333333333" style="1" customWidth="1"/>
    <col min="14" max="257" width="8.85833333333333" style="1" customWidth="1"/>
  </cols>
  <sheetData>
    <row r="1" ht="18" customHeight="1" spans="2:13">
      <c r="B1" s="2" t="s">
        <v>0</v>
      </c>
      <c r="C1" s="3"/>
      <c r="D1" s="3"/>
      <c r="E1" s="4"/>
      <c r="F1" s="3"/>
      <c r="G1" s="3"/>
      <c r="H1" s="3"/>
      <c r="I1" s="4"/>
      <c r="J1" s="3"/>
      <c r="K1" s="3"/>
      <c r="L1" s="4"/>
      <c r="M1" s="136"/>
    </row>
    <row r="2" ht="17" customHeight="1" spans="2:13">
      <c r="B2" s="5"/>
      <c r="C2" s="6"/>
      <c r="D2" s="6"/>
      <c r="E2" s="7"/>
      <c r="F2" s="6"/>
      <c r="G2" s="6"/>
      <c r="H2" s="6"/>
      <c r="I2" s="7"/>
      <c r="J2" s="6"/>
      <c r="K2" s="6"/>
      <c r="L2" s="101"/>
      <c r="M2" s="137"/>
    </row>
    <row r="3" ht="18" customHeight="1" spans="2:13">
      <c r="B3" s="8" t="s">
        <v>1</v>
      </c>
      <c r="C3" s="9"/>
      <c r="D3" s="10" t="s">
        <v>2</v>
      </c>
      <c r="E3" s="11"/>
      <c r="F3" s="11"/>
      <c r="G3" s="11"/>
      <c r="H3" s="11"/>
      <c r="I3" s="11"/>
      <c r="J3" s="11"/>
      <c r="K3" s="138"/>
      <c r="L3" s="139"/>
      <c r="M3" s="137"/>
    </row>
    <row r="4" ht="17" customHeight="1" spans="2:13">
      <c r="B4" s="8" t="s">
        <v>3</v>
      </c>
      <c r="C4" s="9"/>
      <c r="D4" s="10" t="s">
        <v>4</v>
      </c>
      <c r="E4" s="11"/>
      <c r="F4" s="11"/>
      <c r="G4" s="11"/>
      <c r="H4" s="11"/>
      <c r="I4" s="11"/>
      <c r="J4" s="11"/>
      <c r="K4" s="138"/>
      <c r="L4" s="139"/>
      <c r="M4" s="137"/>
    </row>
    <row r="5" ht="17" customHeight="1" spans="2:13">
      <c r="B5" s="8" t="s">
        <v>5</v>
      </c>
      <c r="C5" s="9"/>
      <c r="D5" s="10" t="s">
        <v>6</v>
      </c>
      <c r="E5" s="11"/>
      <c r="F5" s="11"/>
      <c r="G5" s="11"/>
      <c r="H5" s="11"/>
      <c r="I5" s="11"/>
      <c r="J5" s="11"/>
      <c r="K5" s="138"/>
      <c r="L5" s="139"/>
      <c r="M5" s="137"/>
    </row>
    <row r="6" ht="17" customHeight="1" spans="2:13">
      <c r="B6" s="8" t="s">
        <v>7</v>
      </c>
      <c r="C6" s="9"/>
      <c r="D6" s="12" t="s">
        <v>8</v>
      </c>
      <c r="E6" s="11"/>
      <c r="F6" s="11"/>
      <c r="G6" s="11"/>
      <c r="H6" s="11"/>
      <c r="I6" s="11"/>
      <c r="J6" s="11"/>
      <c r="K6" s="138"/>
      <c r="L6" s="139"/>
      <c r="M6" s="137"/>
    </row>
    <row r="7" ht="20" customHeight="1" spans="2:13">
      <c r="B7" s="8" t="s">
        <v>9</v>
      </c>
      <c r="C7" s="9"/>
      <c r="D7" s="13" t="s">
        <v>10</v>
      </c>
      <c r="E7" s="11"/>
      <c r="F7" s="11"/>
      <c r="G7" s="11"/>
      <c r="H7" s="11"/>
      <c r="I7" s="11"/>
      <c r="J7" s="11"/>
      <c r="K7" s="138"/>
      <c r="L7" s="139"/>
      <c r="M7" s="137"/>
    </row>
    <row r="8" ht="17" customHeight="1" spans="2:13">
      <c r="B8" s="8" t="s">
        <v>11</v>
      </c>
      <c r="C8" s="9"/>
      <c r="D8" s="13" t="s">
        <v>12</v>
      </c>
      <c r="E8" s="11"/>
      <c r="F8" s="11"/>
      <c r="G8" s="11"/>
      <c r="H8" s="11"/>
      <c r="I8" s="11"/>
      <c r="J8" s="11"/>
      <c r="K8" s="138"/>
      <c r="L8" s="139"/>
      <c r="M8" s="137"/>
    </row>
    <row r="9" ht="18" customHeight="1" spans="2:13">
      <c r="B9" s="14"/>
      <c r="C9" s="15"/>
      <c r="D9" s="15"/>
      <c r="E9" s="16"/>
      <c r="F9" s="15"/>
      <c r="G9" s="15"/>
      <c r="H9" s="15"/>
      <c r="I9" s="16"/>
      <c r="J9" s="15"/>
      <c r="K9" s="15"/>
      <c r="L9" s="140"/>
      <c r="M9" s="137"/>
    </row>
    <row r="10" ht="18" customHeight="1" spans="2:13">
      <c r="B10" s="17" t="s">
        <v>13</v>
      </c>
      <c r="C10" s="18"/>
      <c r="D10" s="18"/>
      <c r="E10" s="19"/>
      <c r="F10" s="18"/>
      <c r="G10" s="18"/>
      <c r="H10" s="18"/>
      <c r="I10" s="19"/>
      <c r="J10" s="18"/>
      <c r="K10" s="18"/>
      <c r="L10" s="101"/>
      <c r="M10" s="137"/>
    </row>
    <row r="11" ht="18" customHeight="1" spans="2:13">
      <c r="B11" s="20" t="s">
        <v>14</v>
      </c>
      <c r="C11" s="21"/>
      <c r="D11" s="21"/>
      <c r="E11" s="21"/>
      <c r="F11" s="21"/>
      <c r="G11" s="21"/>
      <c r="H11" s="22" t="s">
        <v>15</v>
      </c>
      <c r="I11" s="21"/>
      <c r="J11" s="21"/>
      <c r="K11" s="141"/>
      <c r="L11" s="142"/>
      <c r="M11" s="137"/>
    </row>
    <row r="12" ht="18" customHeight="1" spans="2:13">
      <c r="B12" s="23" t="s">
        <v>16</v>
      </c>
      <c r="C12" s="24" t="s">
        <v>17</v>
      </c>
      <c r="D12" s="25"/>
      <c r="E12" s="25"/>
      <c r="F12" s="25"/>
      <c r="G12" s="25"/>
      <c r="H12" s="26">
        <f>M35</f>
        <v>785280</v>
      </c>
      <c r="I12" s="26"/>
      <c r="J12" s="26"/>
      <c r="K12" s="143"/>
      <c r="L12" s="142"/>
      <c r="M12" s="137"/>
    </row>
    <row r="13" ht="20" customHeight="1" spans="2:13">
      <c r="B13" s="23" t="s">
        <v>18</v>
      </c>
      <c r="C13" s="24" t="s">
        <v>19</v>
      </c>
      <c r="D13" s="25"/>
      <c r="E13" s="25"/>
      <c r="F13" s="25"/>
      <c r="G13" s="25"/>
      <c r="H13" s="26">
        <f>K52</f>
        <v>746000</v>
      </c>
      <c r="I13" s="26"/>
      <c r="J13" s="26"/>
      <c r="K13" s="143"/>
      <c r="L13" s="142"/>
      <c r="M13" s="137"/>
    </row>
    <row r="14" ht="20" customHeight="1" spans="2:13">
      <c r="B14" s="23" t="s">
        <v>20</v>
      </c>
      <c r="C14" s="24" t="s">
        <v>21</v>
      </c>
      <c r="D14" s="25"/>
      <c r="E14" s="25"/>
      <c r="F14" s="25"/>
      <c r="G14" s="25"/>
      <c r="H14" s="26">
        <f>F56</f>
        <v>0</v>
      </c>
      <c r="I14" s="26"/>
      <c r="J14" s="26"/>
      <c r="K14" s="143"/>
      <c r="L14" s="142"/>
      <c r="M14" s="137"/>
    </row>
    <row r="15" ht="18" customHeight="1" spans="2:13">
      <c r="B15" s="23" t="s">
        <v>22</v>
      </c>
      <c r="C15" s="27" t="s">
        <v>23</v>
      </c>
      <c r="D15" s="28"/>
      <c r="E15" s="28"/>
      <c r="F15" s="29"/>
      <c r="G15" s="25"/>
      <c r="H15" s="30">
        <f>G63</f>
        <v>0</v>
      </c>
      <c r="I15" s="144"/>
      <c r="J15" s="144"/>
      <c r="K15" s="145"/>
      <c r="L15" s="142"/>
      <c r="M15" s="137"/>
    </row>
    <row r="16" ht="18" customHeight="1" spans="2:13">
      <c r="B16" s="23" t="s">
        <v>24</v>
      </c>
      <c r="C16" s="31" t="s">
        <v>25</v>
      </c>
      <c r="D16" s="32"/>
      <c r="E16" s="32"/>
      <c r="F16" s="32"/>
      <c r="G16" s="32"/>
      <c r="H16" s="33">
        <f>SUM(H12:H15)</f>
        <v>1531280</v>
      </c>
      <c r="I16" s="33"/>
      <c r="J16" s="33"/>
      <c r="K16" s="146"/>
      <c r="L16" s="142"/>
      <c r="M16" s="137"/>
    </row>
    <row r="17" ht="18" customHeight="1" spans="2:13">
      <c r="B17" s="23" t="s">
        <v>26</v>
      </c>
      <c r="C17" s="31" t="s">
        <v>27</v>
      </c>
      <c r="D17" s="32"/>
      <c r="E17" s="32"/>
      <c r="F17" s="32"/>
      <c r="G17" s="32"/>
      <c r="H17" s="33">
        <f>H16*0.06</f>
        <v>91876.8</v>
      </c>
      <c r="I17" s="33"/>
      <c r="J17" s="33"/>
      <c r="K17" s="146"/>
      <c r="L17" s="142"/>
      <c r="M17" s="137"/>
    </row>
    <row r="18" ht="18" customHeight="1" spans="2:13">
      <c r="B18" s="23" t="s">
        <v>28</v>
      </c>
      <c r="C18" s="34" t="s">
        <v>29</v>
      </c>
      <c r="D18" s="35"/>
      <c r="E18" s="35"/>
      <c r="F18" s="36"/>
      <c r="G18" s="32"/>
      <c r="H18" s="33">
        <f>SUM(H16:K17)</f>
        <v>1623156.8</v>
      </c>
      <c r="I18" s="33"/>
      <c r="J18" s="33"/>
      <c r="K18" s="146"/>
      <c r="L18" s="142"/>
      <c r="M18" s="137"/>
    </row>
    <row r="19" ht="18" customHeight="1" spans="2:13">
      <c r="B19" s="37"/>
      <c r="C19" s="15"/>
      <c r="D19" s="15"/>
      <c r="E19" s="16"/>
      <c r="F19" s="15"/>
      <c r="G19" s="15"/>
      <c r="H19" s="15"/>
      <c r="I19" s="16"/>
      <c r="J19" s="15"/>
      <c r="K19" s="147"/>
      <c r="L19" s="101"/>
      <c r="M19" s="137"/>
    </row>
    <row r="20" ht="18" customHeight="1" spans="2:13">
      <c r="B20" s="38" t="s">
        <v>30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148"/>
    </row>
    <row r="21" ht="18" customHeight="1" spans="2:13">
      <c r="B21" s="40" t="s">
        <v>31</v>
      </c>
      <c r="C21" s="41" t="s">
        <v>32</v>
      </c>
      <c r="D21" s="42"/>
      <c r="E21" s="42"/>
      <c r="F21" s="42"/>
      <c r="G21" s="43"/>
      <c r="H21" s="44"/>
      <c r="I21" s="149"/>
      <c r="J21" s="43"/>
      <c r="K21" s="44"/>
      <c r="L21" s="149"/>
      <c r="M21" s="150"/>
    </row>
    <row r="22" ht="30.95" customHeight="1" spans="2:13">
      <c r="B22" s="45"/>
      <c r="C22" s="46" t="s">
        <v>33</v>
      </c>
      <c r="D22" s="46" t="s">
        <v>34</v>
      </c>
      <c r="E22" s="46" t="s">
        <v>35</v>
      </c>
      <c r="F22" s="46" t="s">
        <v>36</v>
      </c>
      <c r="G22" s="46" t="s">
        <v>34</v>
      </c>
      <c r="H22" s="46" t="s">
        <v>35</v>
      </c>
      <c r="I22" s="46" t="s">
        <v>36</v>
      </c>
      <c r="J22" s="46" t="s">
        <v>34</v>
      </c>
      <c r="K22" s="46" t="s">
        <v>35</v>
      </c>
      <c r="L22" s="46" t="s">
        <v>36</v>
      </c>
      <c r="M22" s="151" t="s">
        <v>37</v>
      </c>
    </row>
    <row r="23" ht="53.1" customHeight="1" spans="2:13">
      <c r="B23" s="47" t="s">
        <v>16</v>
      </c>
      <c r="C23" s="48" t="s">
        <v>38</v>
      </c>
      <c r="D23" s="49" t="s">
        <v>39</v>
      </c>
      <c r="E23" s="50">
        <v>920</v>
      </c>
      <c r="F23" s="50">
        <v>160</v>
      </c>
      <c r="G23" s="49" t="s">
        <v>40</v>
      </c>
      <c r="H23" s="50">
        <v>830</v>
      </c>
      <c r="I23" s="50">
        <v>120</v>
      </c>
      <c r="J23" s="152"/>
      <c r="K23" s="152"/>
      <c r="L23" s="152"/>
      <c r="M23" s="153">
        <f>E23*F23+H23*I23+K23*L23</f>
        <v>246800</v>
      </c>
    </row>
    <row r="24" ht="18" customHeight="1" spans="2:13">
      <c r="B24" s="51" t="s">
        <v>41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154">
        <f>SUM(M23:M23)</f>
        <v>246800</v>
      </c>
    </row>
    <row r="25" ht="18" customHeight="1" spans="2:13">
      <c r="B25" s="53" t="s">
        <v>31</v>
      </c>
      <c r="C25" s="54" t="s">
        <v>42</v>
      </c>
      <c r="D25" s="55"/>
      <c r="E25" s="56"/>
      <c r="F25" s="57"/>
      <c r="G25" s="57"/>
      <c r="H25" s="57"/>
      <c r="I25" s="56"/>
      <c r="J25" s="57"/>
      <c r="K25" s="57"/>
      <c r="L25" s="69"/>
      <c r="M25" s="155"/>
    </row>
    <row r="26" ht="18" customHeight="1" spans="2:13">
      <c r="B26" s="58"/>
      <c r="C26" s="59" t="s">
        <v>33</v>
      </c>
      <c r="D26" s="60" t="s">
        <v>43</v>
      </c>
      <c r="E26" s="61"/>
      <c r="F26" s="61"/>
      <c r="G26" s="62"/>
      <c r="H26" s="46" t="s">
        <v>44</v>
      </c>
      <c r="I26" s="46" t="s">
        <v>45</v>
      </c>
      <c r="J26" s="68" t="s">
        <v>46</v>
      </c>
      <c r="K26" s="156"/>
      <c r="L26" s="46" t="s">
        <v>47</v>
      </c>
      <c r="M26" s="157" t="s">
        <v>48</v>
      </c>
    </row>
    <row r="27" ht="18" customHeight="1" spans="2:13">
      <c r="B27" s="23" t="s">
        <v>16</v>
      </c>
      <c r="C27" s="48" t="s">
        <v>49</v>
      </c>
      <c r="D27" s="63" t="s">
        <v>50</v>
      </c>
      <c r="E27" s="64"/>
      <c r="F27" s="64"/>
      <c r="G27" s="65"/>
      <c r="H27" s="66">
        <v>9400</v>
      </c>
      <c r="I27" s="66">
        <v>1</v>
      </c>
      <c r="J27" s="158">
        <v>43</v>
      </c>
      <c r="K27" s="65"/>
      <c r="L27" s="49" t="s">
        <v>51</v>
      </c>
      <c r="M27" s="159">
        <f>H27*I27*J27</f>
        <v>404200</v>
      </c>
    </row>
    <row r="28" ht="18" customHeight="1" spans="2:13">
      <c r="B28" s="51" t="s">
        <v>41</v>
      </c>
      <c r="C28" s="52" t="s">
        <v>48</v>
      </c>
      <c r="D28" s="52"/>
      <c r="E28" s="52"/>
      <c r="F28" s="52"/>
      <c r="G28" s="52"/>
      <c r="H28" s="52"/>
      <c r="I28" s="52"/>
      <c r="J28" s="52"/>
      <c r="K28" s="52"/>
      <c r="L28" s="52"/>
      <c r="M28" s="154">
        <f>SUM(M27:M27)</f>
        <v>404200</v>
      </c>
    </row>
    <row r="29" ht="18" customHeight="1" spans="2:13">
      <c r="B29" s="67" t="s">
        <v>31</v>
      </c>
      <c r="C29" s="54" t="s">
        <v>52</v>
      </c>
      <c r="D29" s="68" t="s">
        <v>53</v>
      </c>
      <c r="E29" s="56"/>
      <c r="F29" s="56"/>
      <c r="G29" s="69"/>
      <c r="H29" s="46" t="s">
        <v>54</v>
      </c>
      <c r="I29" s="160"/>
      <c r="J29" s="160"/>
      <c r="K29" s="160"/>
      <c r="L29" s="160"/>
      <c r="M29" s="161"/>
    </row>
    <row r="30" ht="33" customHeight="1" spans="2:13">
      <c r="B30" s="70" t="s">
        <v>16</v>
      </c>
      <c r="C30" s="48" t="s">
        <v>55</v>
      </c>
      <c r="D30" s="71">
        <f>K52</f>
        <v>746000</v>
      </c>
      <c r="E30" s="72"/>
      <c r="F30" s="72"/>
      <c r="G30" s="73"/>
      <c r="H30" s="74">
        <v>0.1</v>
      </c>
      <c r="I30" s="162"/>
      <c r="J30" s="162"/>
      <c r="K30" s="162"/>
      <c r="L30" s="163"/>
      <c r="M30" s="153">
        <f>H30*D30</f>
        <v>74600</v>
      </c>
    </row>
    <row r="31" ht="18" customHeight="1" spans="2:13">
      <c r="B31" s="51" t="s">
        <v>41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164">
        <f>SUM(M30:M30)</f>
        <v>74600</v>
      </c>
    </row>
    <row r="32" ht="18" customHeight="1" spans="2:13">
      <c r="B32" s="67" t="s">
        <v>31</v>
      </c>
      <c r="C32" s="54" t="s">
        <v>56</v>
      </c>
      <c r="D32" s="68" t="s">
        <v>57</v>
      </c>
      <c r="E32" s="56"/>
      <c r="F32" s="56"/>
      <c r="G32" s="69"/>
      <c r="H32" s="46" t="s">
        <v>54</v>
      </c>
      <c r="I32" s="160"/>
      <c r="J32" s="160"/>
      <c r="K32" s="160"/>
      <c r="L32" s="160"/>
      <c r="M32" s="161"/>
    </row>
    <row r="33" ht="18" customHeight="1" spans="2:13">
      <c r="B33" s="70" t="s">
        <v>16</v>
      </c>
      <c r="C33" s="48" t="s">
        <v>58</v>
      </c>
      <c r="D33" s="71">
        <f>K52</f>
        <v>746000</v>
      </c>
      <c r="E33" s="72"/>
      <c r="F33" s="72"/>
      <c r="G33" s="73"/>
      <c r="H33" s="74">
        <v>0.08</v>
      </c>
      <c r="I33" s="162"/>
      <c r="J33" s="162"/>
      <c r="K33" s="162"/>
      <c r="L33" s="163"/>
      <c r="M33" s="153">
        <f>H33*D33</f>
        <v>59680</v>
      </c>
    </row>
    <row r="34" ht="18" customHeight="1" spans="2:13">
      <c r="B34" s="51" t="s">
        <v>41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64">
        <f>SUM(M33:M33)</f>
        <v>59680</v>
      </c>
    </row>
    <row r="35" ht="18" customHeight="1" spans="2:18">
      <c r="B35" s="75" t="s">
        <v>59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165">
        <f>M24+M28+M31+M34</f>
        <v>785280</v>
      </c>
      <c r="P35"/>
      <c r="Q35"/>
      <c r="R35"/>
    </row>
    <row r="36" ht="18" customHeight="1" spans="2:257"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137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/>
      <c r="FP36" s="166"/>
      <c r="FQ36" s="166"/>
      <c r="FR36" s="166"/>
      <c r="FS36" s="166"/>
      <c r="FT36" s="166"/>
      <c r="FU36" s="166"/>
      <c r="FV36" s="166"/>
      <c r="FW36" s="166"/>
      <c r="FX36" s="166"/>
      <c r="FY36" s="166"/>
      <c r="FZ36" s="166"/>
      <c r="GA36" s="166"/>
      <c r="GB36" s="166"/>
      <c r="GC36" s="166"/>
      <c r="GD36" s="166"/>
      <c r="GE36" s="166"/>
      <c r="GF36" s="166"/>
      <c r="GG36" s="166"/>
      <c r="GH36" s="166"/>
      <c r="GI36" s="166"/>
      <c r="GJ36" s="166"/>
      <c r="GK36" s="166"/>
      <c r="GL36" s="166"/>
      <c r="GM36" s="166"/>
      <c r="GN36" s="166"/>
      <c r="GO36" s="166"/>
      <c r="GP36" s="166"/>
      <c r="GQ36" s="166"/>
      <c r="GR36" s="166"/>
      <c r="GS36" s="166"/>
      <c r="GT36" s="166"/>
      <c r="GU36" s="166"/>
      <c r="GV36" s="166"/>
      <c r="GW36" s="166"/>
      <c r="GX36" s="166"/>
      <c r="GY36" s="166"/>
      <c r="GZ36" s="166"/>
      <c r="HA36" s="166"/>
      <c r="HB36" s="166"/>
      <c r="HC36" s="166"/>
      <c r="HD36" s="166"/>
      <c r="HE36" s="166"/>
      <c r="HF36" s="166"/>
      <c r="HG36" s="166"/>
      <c r="HH36" s="166"/>
      <c r="HI36" s="166"/>
      <c r="HJ36" s="166"/>
      <c r="HK36" s="166"/>
      <c r="HL36" s="166"/>
      <c r="HM36" s="166"/>
      <c r="HN36" s="166"/>
      <c r="HO36" s="166"/>
      <c r="HP36" s="166"/>
      <c r="HQ36" s="166"/>
      <c r="HR36" s="166"/>
      <c r="HS36" s="166"/>
      <c r="HT36" s="166"/>
      <c r="HU36" s="166"/>
      <c r="HV36" s="166"/>
      <c r="HW36" s="166"/>
      <c r="HX36" s="166"/>
      <c r="HY36" s="166"/>
      <c r="HZ36" s="166"/>
      <c r="IA36" s="166"/>
      <c r="IB36" s="166"/>
      <c r="IC36" s="166"/>
      <c r="ID36" s="166"/>
      <c r="IE36" s="166"/>
      <c r="IF36" s="166"/>
      <c r="IG36" s="166"/>
      <c r="IH36" s="166"/>
      <c r="II36" s="166"/>
      <c r="IJ36" s="166"/>
      <c r="IK36" s="166"/>
      <c r="IL36" s="166"/>
      <c r="IM36" s="166"/>
      <c r="IN36" s="166"/>
      <c r="IO36" s="166"/>
      <c r="IP36" s="166"/>
      <c r="IQ36" s="166"/>
      <c r="IR36" s="166"/>
      <c r="IS36" s="166"/>
      <c r="IT36" s="166"/>
      <c r="IU36" s="166"/>
      <c r="IV36" s="166"/>
      <c r="IW36" s="166"/>
    </row>
    <row r="37" ht="18" customHeight="1" spans="2:14">
      <c r="B37" s="38" t="s">
        <v>60</v>
      </c>
      <c r="C37" s="79"/>
      <c r="D37" s="39"/>
      <c r="E37" s="39"/>
      <c r="F37" s="39"/>
      <c r="G37" s="39"/>
      <c r="H37" s="39"/>
      <c r="I37" s="39"/>
      <c r="J37" s="39"/>
      <c r="K37" s="39"/>
      <c r="L37" s="39"/>
      <c r="M37" s="148"/>
      <c r="N37" s="167"/>
    </row>
    <row r="38" ht="18" customHeight="1" spans="2:13">
      <c r="B38" s="58" t="s">
        <v>31</v>
      </c>
      <c r="C38" s="59" t="s">
        <v>61</v>
      </c>
      <c r="D38" s="59" t="s">
        <v>62</v>
      </c>
      <c r="E38" s="59" t="s">
        <v>63</v>
      </c>
      <c r="F38" s="59" t="s">
        <v>64</v>
      </c>
      <c r="G38" s="59" t="s">
        <v>65</v>
      </c>
      <c r="H38" s="59"/>
      <c r="I38" s="59" t="s">
        <v>45</v>
      </c>
      <c r="J38" s="59" t="s">
        <v>66</v>
      </c>
      <c r="K38" s="59"/>
      <c r="L38" s="59" t="s">
        <v>67</v>
      </c>
      <c r="M38" s="168" t="s">
        <v>68</v>
      </c>
    </row>
    <row r="39" ht="20" customHeight="1" spans="2:13">
      <c r="B39" s="80" t="s">
        <v>69</v>
      </c>
      <c r="C39" s="81"/>
      <c r="D39" s="81"/>
      <c r="E39" s="81"/>
      <c r="F39" s="81"/>
      <c r="G39" s="82"/>
      <c r="H39" s="83"/>
      <c r="I39" s="81"/>
      <c r="J39" s="82"/>
      <c r="K39" s="83"/>
      <c r="L39" s="81"/>
      <c r="M39" s="169"/>
    </row>
    <row r="40" ht="53" customHeight="1" spans="2:13">
      <c r="B40" s="47" t="s">
        <v>16</v>
      </c>
      <c r="C40" s="49" t="s">
        <v>70</v>
      </c>
      <c r="D40" s="84" t="s">
        <v>71</v>
      </c>
      <c r="E40" s="85">
        <v>12000</v>
      </c>
      <c r="F40" s="50">
        <v>1</v>
      </c>
      <c r="G40" s="86">
        <f t="shared" ref="G40:G45" si="0">E40*F40</f>
        <v>12000</v>
      </c>
      <c r="H40" s="83"/>
      <c r="I40" s="50">
        <v>4</v>
      </c>
      <c r="J40" s="86">
        <f t="shared" ref="J40:J45" si="1">G40*I40</f>
        <v>48000</v>
      </c>
      <c r="K40" s="83"/>
      <c r="L40" s="85">
        <f t="shared" ref="L40:L45" si="2">(E40-G40)*I40</f>
        <v>0</v>
      </c>
      <c r="M40" s="170" t="s">
        <v>72</v>
      </c>
    </row>
    <row r="41" ht="53" customHeight="1" spans="2:13">
      <c r="B41" s="47"/>
      <c r="C41" s="49"/>
      <c r="D41" s="84" t="s">
        <v>73</v>
      </c>
      <c r="E41" s="87">
        <v>10000</v>
      </c>
      <c r="F41" s="50">
        <v>1</v>
      </c>
      <c r="G41" s="86">
        <f t="shared" si="0"/>
        <v>10000</v>
      </c>
      <c r="H41" s="83"/>
      <c r="I41" s="50">
        <v>6</v>
      </c>
      <c r="J41" s="86">
        <f t="shared" si="1"/>
        <v>60000</v>
      </c>
      <c r="K41" s="83"/>
      <c r="L41" s="85">
        <f t="shared" si="2"/>
        <v>0</v>
      </c>
      <c r="M41" s="171"/>
    </row>
    <row r="42" ht="22" customHeight="1" spans="2:13">
      <c r="B42" s="47" t="s">
        <v>18</v>
      </c>
      <c r="C42" s="88" t="s">
        <v>74</v>
      </c>
      <c r="D42" s="49" t="s">
        <v>75</v>
      </c>
      <c r="E42" s="87">
        <v>15000</v>
      </c>
      <c r="F42" s="50">
        <v>1</v>
      </c>
      <c r="G42" s="86">
        <f t="shared" si="0"/>
        <v>15000</v>
      </c>
      <c r="H42" s="83"/>
      <c r="I42" s="50">
        <v>14</v>
      </c>
      <c r="J42" s="86">
        <f t="shared" si="1"/>
        <v>210000</v>
      </c>
      <c r="K42" s="83"/>
      <c r="L42" s="85">
        <f t="shared" si="2"/>
        <v>0</v>
      </c>
      <c r="M42" s="172" t="s">
        <v>76</v>
      </c>
    </row>
    <row r="43" ht="21" customHeight="1" spans="2:13">
      <c r="B43" s="47"/>
      <c r="C43" s="88"/>
      <c r="D43" s="49" t="s">
        <v>77</v>
      </c>
      <c r="E43" s="87">
        <v>12000</v>
      </c>
      <c r="F43" s="50">
        <v>1</v>
      </c>
      <c r="G43" s="86">
        <f t="shared" si="0"/>
        <v>12000</v>
      </c>
      <c r="H43" s="83"/>
      <c r="I43" s="50">
        <v>10</v>
      </c>
      <c r="J43" s="86">
        <f t="shared" si="1"/>
        <v>120000</v>
      </c>
      <c r="K43" s="83"/>
      <c r="L43" s="85">
        <f t="shared" si="2"/>
        <v>0</v>
      </c>
      <c r="M43" s="173"/>
    </row>
    <row r="44" ht="25" customHeight="1" spans="2:13">
      <c r="B44" s="47" t="s">
        <v>20</v>
      </c>
      <c r="C44" s="88" t="s">
        <v>78</v>
      </c>
      <c r="D44" s="49" t="s">
        <v>75</v>
      </c>
      <c r="E44" s="87">
        <v>20000</v>
      </c>
      <c r="F44" s="50">
        <v>1</v>
      </c>
      <c r="G44" s="86">
        <f t="shared" si="0"/>
        <v>20000</v>
      </c>
      <c r="H44" s="83"/>
      <c r="I44" s="50">
        <v>10</v>
      </c>
      <c r="J44" s="86">
        <f t="shared" si="1"/>
        <v>200000</v>
      </c>
      <c r="K44" s="83"/>
      <c r="L44" s="85">
        <f t="shared" si="2"/>
        <v>0</v>
      </c>
      <c r="M44" s="173" t="s">
        <v>76</v>
      </c>
    </row>
    <row r="45" ht="25" customHeight="1" spans="2:13">
      <c r="B45" s="47"/>
      <c r="C45" s="88"/>
      <c r="D45" s="49" t="s">
        <v>77</v>
      </c>
      <c r="E45" s="87">
        <v>12000</v>
      </c>
      <c r="F45" s="50">
        <v>1</v>
      </c>
      <c r="G45" s="86">
        <f t="shared" si="0"/>
        <v>12000</v>
      </c>
      <c r="H45" s="83"/>
      <c r="I45" s="50">
        <v>9</v>
      </c>
      <c r="J45" s="86">
        <f t="shared" si="1"/>
        <v>108000</v>
      </c>
      <c r="K45" s="83"/>
      <c r="L45" s="85">
        <f t="shared" si="2"/>
        <v>0</v>
      </c>
      <c r="M45" s="173"/>
    </row>
    <row r="46" ht="21" customHeight="1" spans="2:13">
      <c r="B46" s="89" t="s">
        <v>79</v>
      </c>
      <c r="C46" s="90"/>
      <c r="D46" s="90"/>
      <c r="E46" s="90"/>
      <c r="F46" s="90"/>
      <c r="G46" s="90"/>
      <c r="H46" s="90"/>
      <c r="I46" s="90"/>
      <c r="J46" s="174">
        <f>SUM(J40:J45)</f>
        <v>746000</v>
      </c>
      <c r="K46" s="175"/>
      <c r="L46" s="85"/>
      <c r="M46" s="176"/>
    </row>
    <row r="47" ht="15.95" customHeight="1" spans="2:13">
      <c r="B47" s="91" t="s">
        <v>80</v>
      </c>
      <c r="C47" s="92"/>
      <c r="D47" s="92"/>
      <c r="E47" s="92"/>
      <c r="F47" s="92"/>
      <c r="G47" s="92"/>
      <c r="H47" s="92"/>
      <c r="I47" s="92"/>
      <c r="J47" s="92"/>
      <c r="K47" s="92"/>
      <c r="L47" s="177"/>
      <c r="M47" s="178"/>
    </row>
    <row r="48" ht="18" customHeight="1" spans="2:13">
      <c r="B48" s="58" t="s">
        <v>31</v>
      </c>
      <c r="C48" s="59" t="s">
        <v>81</v>
      </c>
      <c r="D48" s="59" t="s">
        <v>82</v>
      </c>
      <c r="E48" s="59"/>
      <c r="F48" s="59"/>
      <c r="G48" s="59"/>
      <c r="H48" s="59" t="s">
        <v>44</v>
      </c>
      <c r="I48" s="59" t="s">
        <v>45</v>
      </c>
      <c r="J48" s="59" t="s">
        <v>15</v>
      </c>
      <c r="K48" s="179"/>
      <c r="L48" s="101"/>
      <c r="M48" s="180"/>
    </row>
    <row r="49" ht="17" customHeight="1" spans="2:14">
      <c r="B49" s="47" t="s">
        <v>16</v>
      </c>
      <c r="C49" s="49" t="s">
        <v>83</v>
      </c>
      <c r="D49" s="93"/>
      <c r="E49" s="94"/>
      <c r="F49" s="94"/>
      <c r="G49" s="83"/>
      <c r="H49" s="85"/>
      <c r="I49" s="181"/>
      <c r="J49" s="86">
        <v>0</v>
      </c>
      <c r="K49" s="182"/>
      <c r="L49" s="183"/>
      <c r="M49" s="184"/>
      <c r="N49" s="167"/>
    </row>
    <row r="50" ht="17" customHeight="1" spans="2:14">
      <c r="B50" s="47" t="s">
        <v>18</v>
      </c>
      <c r="C50" s="49" t="s">
        <v>84</v>
      </c>
      <c r="D50" s="93"/>
      <c r="E50" s="94"/>
      <c r="F50" s="94"/>
      <c r="G50" s="83"/>
      <c r="H50" s="85"/>
      <c r="I50" s="181"/>
      <c r="J50" s="86">
        <v>0</v>
      </c>
      <c r="K50" s="182"/>
      <c r="L50" s="183"/>
      <c r="M50" s="184"/>
      <c r="N50" s="167"/>
    </row>
    <row r="51" ht="15.95" customHeight="1" spans="2:14">
      <c r="B51" s="95" t="s">
        <v>85</v>
      </c>
      <c r="C51" s="96"/>
      <c r="D51" s="96"/>
      <c r="E51" s="96"/>
      <c r="F51" s="96"/>
      <c r="G51" s="96"/>
      <c r="H51" s="96"/>
      <c r="I51" s="96"/>
      <c r="J51" s="185"/>
      <c r="K51" s="186">
        <v>0</v>
      </c>
      <c r="L51" s="101"/>
      <c r="M51" s="180"/>
      <c r="N51" s="167"/>
    </row>
    <row r="52" ht="16.5" customHeight="1" spans="2:13">
      <c r="B52" s="97" t="s">
        <v>59</v>
      </c>
      <c r="C52" s="98"/>
      <c r="D52" s="98"/>
      <c r="E52" s="98"/>
      <c r="F52" s="98"/>
      <c r="G52" s="98"/>
      <c r="H52" s="98"/>
      <c r="I52" s="98"/>
      <c r="J52" s="187"/>
      <c r="K52" s="188">
        <f>J46+K51</f>
        <v>746000</v>
      </c>
      <c r="L52" s="189"/>
      <c r="M52" s="190"/>
    </row>
    <row r="53" ht="18" customHeight="1" spans="2:13">
      <c r="B53" s="99"/>
      <c r="C53" s="100"/>
      <c r="D53" s="100"/>
      <c r="E53" s="101"/>
      <c r="F53" s="100"/>
      <c r="G53" s="100"/>
      <c r="H53" s="102"/>
      <c r="I53" s="191"/>
      <c r="J53" s="102"/>
      <c r="K53" s="100"/>
      <c r="L53" s="101"/>
      <c r="M53" s="137"/>
    </row>
    <row r="54" ht="18" customHeight="1" spans="2:13">
      <c r="B54" s="103" t="s">
        <v>86</v>
      </c>
      <c r="C54" s="104"/>
      <c r="D54" s="104"/>
      <c r="E54" s="104"/>
      <c r="F54" s="104"/>
      <c r="G54" s="104"/>
      <c r="H54" s="105"/>
      <c r="I54" s="105"/>
      <c r="J54" s="100"/>
      <c r="K54" s="100"/>
      <c r="L54" s="101"/>
      <c r="M54" s="137"/>
    </row>
    <row r="55" ht="18" customHeight="1" spans="2:13">
      <c r="B55" s="45" t="s">
        <v>31</v>
      </c>
      <c r="C55" s="106" t="s">
        <v>87</v>
      </c>
      <c r="D55" s="107" t="s">
        <v>44</v>
      </c>
      <c r="E55" s="108" t="s">
        <v>45</v>
      </c>
      <c r="F55" s="108" t="s">
        <v>15</v>
      </c>
      <c r="G55" s="109"/>
      <c r="H55" s="110"/>
      <c r="I55" s="192" t="s">
        <v>68</v>
      </c>
      <c r="J55" s="100"/>
      <c r="K55" s="100"/>
      <c r="L55" s="101"/>
      <c r="M55" s="137"/>
    </row>
    <row r="56" ht="39" customHeight="1" spans="2:13">
      <c r="B56" s="111">
        <v>1</v>
      </c>
      <c r="C56" s="112" t="s">
        <v>88</v>
      </c>
      <c r="D56" s="49"/>
      <c r="E56" s="49"/>
      <c r="F56" s="113">
        <f>E56*D56</f>
        <v>0</v>
      </c>
      <c r="G56" s="113"/>
      <c r="H56" s="113"/>
      <c r="I56" s="193"/>
      <c r="J56" s="100"/>
      <c r="K56" s="100"/>
      <c r="L56" s="101"/>
      <c r="M56" s="137"/>
    </row>
    <row r="57" ht="18" customHeight="1" spans="2:13">
      <c r="B57" s="97" t="s">
        <v>59</v>
      </c>
      <c r="C57" s="98"/>
      <c r="D57" s="98"/>
      <c r="E57" s="98"/>
      <c r="F57" s="114">
        <f>SUM(F56:H56)</f>
        <v>0</v>
      </c>
      <c r="G57" s="115"/>
      <c r="H57" s="114"/>
      <c r="I57" s="194"/>
      <c r="J57" s="100"/>
      <c r="K57" s="100"/>
      <c r="L57" s="101"/>
      <c r="M57" s="137"/>
    </row>
    <row r="58" ht="18" customHeight="1" spans="1:13">
      <c r="A58" s="99"/>
      <c r="B58" s="99"/>
      <c r="C58" s="116"/>
      <c r="D58" s="117"/>
      <c r="E58" s="116"/>
      <c r="F58" s="117"/>
      <c r="G58" s="116"/>
      <c r="H58" s="117"/>
      <c r="I58" s="195"/>
      <c r="J58" s="196"/>
      <c r="K58" s="100"/>
      <c r="L58" s="101"/>
      <c r="M58" s="137"/>
    </row>
    <row r="59" ht="18" customHeight="1" spans="2:13">
      <c r="B59" s="118" t="s">
        <v>89</v>
      </c>
      <c r="C59" s="119"/>
      <c r="D59" s="120"/>
      <c r="E59" s="119"/>
      <c r="F59" s="120"/>
      <c r="G59" s="119"/>
      <c r="H59" s="121"/>
      <c r="I59" s="101"/>
      <c r="J59" s="100"/>
      <c r="K59" s="100"/>
      <c r="L59" s="101"/>
      <c r="M59" s="137"/>
    </row>
    <row r="60" ht="18" customHeight="1" spans="2:13">
      <c r="B60" s="122" t="s">
        <v>31</v>
      </c>
      <c r="C60" s="123" t="s">
        <v>81</v>
      </c>
      <c r="D60" s="124" t="s">
        <v>82</v>
      </c>
      <c r="E60" s="125" t="s">
        <v>44</v>
      </c>
      <c r="F60" s="125" t="s">
        <v>45</v>
      </c>
      <c r="G60" s="126" t="s">
        <v>15</v>
      </c>
      <c r="H60" s="127"/>
      <c r="I60" s="101"/>
      <c r="J60" s="100"/>
      <c r="K60" s="100"/>
      <c r="L60" s="101"/>
      <c r="M60" s="137"/>
    </row>
    <row r="61" ht="17" customHeight="1" spans="2:13">
      <c r="B61" s="47" t="s">
        <v>16</v>
      </c>
      <c r="C61" s="49" t="s">
        <v>83</v>
      </c>
      <c r="D61" s="59"/>
      <c r="E61" s="128"/>
      <c r="F61" s="129"/>
      <c r="G61" s="130">
        <f>E61*F61</f>
        <v>0</v>
      </c>
      <c r="H61" s="131"/>
      <c r="I61" s="101"/>
      <c r="J61" s="100"/>
      <c r="K61" s="100"/>
      <c r="L61" s="101"/>
      <c r="M61" s="137"/>
    </row>
    <row r="62" ht="17" customHeight="1" spans="2:13">
      <c r="B62" s="132" t="s">
        <v>18</v>
      </c>
      <c r="C62" s="133" t="s">
        <v>84</v>
      </c>
      <c r="D62" s="59"/>
      <c r="E62" s="128"/>
      <c r="F62" s="129"/>
      <c r="G62" s="130">
        <f>E62*F62</f>
        <v>0</v>
      </c>
      <c r="H62" s="131"/>
      <c r="I62" s="101"/>
      <c r="J62" s="100"/>
      <c r="K62" s="100"/>
      <c r="L62" s="101"/>
      <c r="M62" s="137"/>
    </row>
    <row r="63" ht="18" customHeight="1" spans="2:13">
      <c r="B63" s="97" t="s">
        <v>59</v>
      </c>
      <c r="C63" s="98"/>
      <c r="D63" s="98"/>
      <c r="E63" s="98"/>
      <c r="F63" s="98"/>
      <c r="G63" s="134">
        <f>SUM(G61:H62)</f>
        <v>0</v>
      </c>
      <c r="H63" s="135"/>
      <c r="I63" s="197"/>
      <c r="J63" s="198"/>
      <c r="K63" s="198"/>
      <c r="L63" s="197"/>
      <c r="M63" s="199"/>
    </row>
  </sheetData>
  <mergeCells count="96"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K8"/>
    <mergeCell ref="B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B20:M20"/>
    <mergeCell ref="D21:F21"/>
    <mergeCell ref="G21:I21"/>
    <mergeCell ref="J21:L21"/>
    <mergeCell ref="B24:L24"/>
    <mergeCell ref="D26:G26"/>
    <mergeCell ref="J26:K26"/>
    <mergeCell ref="D27:G27"/>
    <mergeCell ref="J27:K27"/>
    <mergeCell ref="B28:L28"/>
    <mergeCell ref="D29:G29"/>
    <mergeCell ref="H29:L29"/>
    <mergeCell ref="D30:G30"/>
    <mergeCell ref="H30:L30"/>
    <mergeCell ref="B31:L31"/>
    <mergeCell ref="D32:G32"/>
    <mergeCell ref="H32:L32"/>
    <mergeCell ref="D33:G33"/>
    <mergeCell ref="H33:L33"/>
    <mergeCell ref="B34:L34"/>
    <mergeCell ref="B35:L35"/>
    <mergeCell ref="B37:M37"/>
    <mergeCell ref="G38:H38"/>
    <mergeCell ref="J38:K38"/>
    <mergeCell ref="B39:M39"/>
    <mergeCell ref="G40:H40"/>
    <mergeCell ref="J40:K40"/>
    <mergeCell ref="G41:H41"/>
    <mergeCell ref="J41:K41"/>
    <mergeCell ref="G42:H42"/>
    <mergeCell ref="J42:K42"/>
    <mergeCell ref="G43:H43"/>
    <mergeCell ref="J43:K43"/>
    <mergeCell ref="G44:H44"/>
    <mergeCell ref="J44:K44"/>
    <mergeCell ref="G45:H45"/>
    <mergeCell ref="J45:K45"/>
    <mergeCell ref="B46:I46"/>
    <mergeCell ref="J46:K46"/>
    <mergeCell ref="B47:M47"/>
    <mergeCell ref="D48:G48"/>
    <mergeCell ref="J48:K48"/>
    <mergeCell ref="D49:G49"/>
    <mergeCell ref="J49:K49"/>
    <mergeCell ref="D50:G50"/>
    <mergeCell ref="J50:K50"/>
    <mergeCell ref="B51:I51"/>
    <mergeCell ref="B52:I52"/>
    <mergeCell ref="B54:I54"/>
    <mergeCell ref="F55:H55"/>
    <mergeCell ref="F56:H56"/>
    <mergeCell ref="B57:E57"/>
    <mergeCell ref="F57:I57"/>
    <mergeCell ref="B59:C59"/>
    <mergeCell ref="G60:H60"/>
    <mergeCell ref="G61:H61"/>
    <mergeCell ref="G62:H62"/>
    <mergeCell ref="B63:F63"/>
    <mergeCell ref="G63:H63"/>
    <mergeCell ref="B40:B41"/>
    <mergeCell ref="B42:B43"/>
    <mergeCell ref="B44:B45"/>
    <mergeCell ref="C40:C41"/>
    <mergeCell ref="C42:C43"/>
    <mergeCell ref="C44:C45"/>
    <mergeCell ref="M40:M41"/>
    <mergeCell ref="M42:M43"/>
    <mergeCell ref="M44:M45"/>
  </mergeCells>
  <conditionalFormatting sqref="M28">
    <cfRule type="cellIs" dxfId="0" priority="7" stopIfTrue="1" operator="lessThan">
      <formula>0</formula>
    </cfRule>
  </conditionalFormatting>
  <conditionalFormatting sqref="M31">
    <cfRule type="cellIs" dxfId="0" priority="3" stopIfTrue="1" operator="lessThan">
      <formula>0</formula>
    </cfRule>
  </conditionalFormatting>
  <conditionalFormatting sqref="M34">
    <cfRule type="cellIs" dxfId="0" priority="1" stopIfTrue="1" operator="lessThan">
      <formula>0</formula>
    </cfRule>
  </conditionalFormatting>
  <conditionalFormatting sqref="M35">
    <cfRule type="cellIs" dxfId="0" priority="18" stopIfTrue="1" operator="lessThan">
      <formula>0</formula>
    </cfRule>
  </conditionalFormatting>
  <conditionalFormatting sqref="E42:E45">
    <cfRule type="cellIs" dxfId="0" priority="16" stopIfTrue="1" operator="lessThan">
      <formula>0</formula>
    </cfRule>
  </conditionalFormatting>
  <conditionalFormatting sqref="I55:I56">
    <cfRule type="cellIs" dxfId="0" priority="4" stopIfTrue="1" operator="lessThan">
      <formula>0</formula>
    </cfRule>
  </conditionalFormatting>
  <conditionalFormatting sqref="H12:K18 G40:H45 J40:L44 L45:L46 G61:G62 H49:H50 J49:J50 H58:J58 J54:J57 H53:J53 J46 L52:M52 E61:E62 K51 J45:K45 E40:E41 M29 H30:M30 M21:M24 K19">
    <cfRule type="cellIs" dxfId="0" priority="27" stopIfTrue="1" operator="lessThan">
      <formula>0</formula>
    </cfRule>
  </conditionalFormatting>
  <conditionalFormatting sqref="M25 M27 H26:L27">
    <cfRule type="cellIs" dxfId="0" priority="8" stopIfTrue="1" operator="lessThan">
      <formula>0</formula>
    </cfRule>
  </conditionalFormatting>
  <conditionalFormatting sqref="H33:M33 M32">
    <cfRule type="cellIs" dxfId="0" priority="2" stopIfTrue="1" operator="lessThan">
      <formula>0</formula>
    </cfRule>
  </conditionalFormatting>
  <pageMargins left="0.23622" right="0.23622" top="0.354331" bottom="0.354331" header="0.314961" footer="0.314961"/>
  <pageSetup paperSize="9" scale="49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2023-09-21T07:17:00Z</dcterms:created>
  <dcterms:modified xsi:type="dcterms:W3CDTF">2024-05-27T10:10:32Z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181EFC35AA9246839AFD322E5B29729B_13</vt:lpwstr>
  </property>
  <property fmtid="{D5CDD505-2E9C-101B-9397-08002B2CF9AE}" pid="3" name="KSOProductBuildVer">
    <vt:lpwstr>2052-12.1.0.16729</vt:lpwstr>
  </property>
</Properties>
</file>