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<sst xmlns="http://schemas.openxmlformats.org/spreadsheetml/2006/main" count="137" uniqueCount="87">
  <si>
    <t>公关类服务费用结算单</t>
  </si>
  <si>
    <t xml:space="preserve">项目名称： </t>
  </si>
  <si>
    <t>美敦力CS心脏外科进博会媒体传播</t>
  </si>
  <si>
    <t>供应商名称：</t>
  </si>
  <si>
    <t>上海麦田公共关系咨询有限公司</t>
  </si>
  <si>
    <t>联系人：</t>
  </si>
  <si>
    <t>杨思浩</t>
  </si>
  <si>
    <t>联系方式（电话和邮箱）：</t>
  </si>
  <si>
    <t>13468674922 Winnie.yang@ubs-cn.com</t>
  </si>
  <si>
    <t>结算单填写日期：</t>
  </si>
  <si>
    <t>2024.11.12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</si>
  <si>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</si>
  <si>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</si>
  <si>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</si>
  <si>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</si>
  <si>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</si>
  <si>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</si>
  <si>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</si>
  <si>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</si>
  <si>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</si>
  <si>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</si>
  <si>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</si>
  <si>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</si>
  <si>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</si>
  <si>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</si>
  <si>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</si>
  <si>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</si>
  <si>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</si>
  <si>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优惠总价95折（税前）</t>
  </si>
  <si>
    <t>优惠总价95折（含税6%）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</si>
  <si>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</si>
  <si>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</si>
  <si>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</si>
  <si>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</si>
  <si>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</si>
  <si>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</si>
  <si>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</si>
  <si>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</si>
  <si>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</si>
  <si>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</si>
  <si>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 xml:space="preserve">Total </t>
  </si>
  <si>
    <t>文案撰写及媒体管理</t>
  </si>
  <si>
    <t>描述</t>
  </si>
  <si>
    <t>单价</t>
  </si>
  <si>
    <t>数量</t>
  </si>
  <si>
    <t>次数</t>
  </si>
  <si>
    <t>单位</t>
  </si>
  <si>
    <t>电视台沟通及协调（费率卡）</t>
  </si>
  <si>
    <t>含选题沟通、采访需求对接，以及拍摄画面需求协调</t>
  </si>
  <si>
    <t>份</t>
  </si>
  <si>
    <t>FAQ撰写（中文）（2500字以内）</t>
  </si>
  <si>
    <t>8个Q以内，非crisis/issue相关，2500字以内</t>
  </si>
  <si>
    <t>篇</t>
  </si>
  <si>
    <t>主持人串词稿中文（费率卡）</t>
  </si>
  <si>
    <t>简单过场串词3200，常规活动串词8000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</si>
  <si>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</si>
  <si>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</si>
  <si>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</si>
  <si>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</si>
  <si>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</si>
  <si>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</si>
  <si>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</si>
  <si>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</si>
  <si>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</si>
  <si>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</si>
  <si>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</si>
  <si>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</si>
  <si>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</si>
  <si>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</si>
  <si>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</t>
  </si>
  <si>
    <t>东方卫视</t>
  </si>
  <si>
    <t>《东方新闻》、上海电视台《综合新闻》</t>
  </si>
  <si>
    <t>人民网健康</t>
  </si>
  <si>
    <t>网站</t>
  </si>
  <si>
    <t>东方网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</si>
  <si>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</si>
  <si>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</si>
  <si>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</si>
  <si>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</si>
  <si>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</si>
  <si>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</si>
  <si>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</si>
  <si>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</si>
  <si>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</si>
  <si>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座谈主持人</t>
  </si>
  <si>
    <t>8000</t>
  </si>
  <si>
    <t>公关公司差旅费用（如有）：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</si>
</sst>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&quot; &quot;"/>
    <numFmt numFmtId="178" formatCode="\¥#,##0&quot; &quot;;&quot;(¥&quot;#,##0\)"/>
    <numFmt numFmtId="179" formatCode="#,##0&quot; &quot;;\(#,##0\)"/>
    <numFmt numFmtId="180" formatCode="0.00_);[Red]\(0.00\)"/>
    <numFmt numFmtId="181" formatCode="0.00&quot; &quot;"/>
  </numFmts>
  <fonts count="37">
    <font>
      <sz val="11"/>
      <color indexed="8"/>
      <name val="宋体"/>
      <charset val="134"/>
    </font>
    <font>
      <b/>
      <sz val="16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8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6" applyNumberFormat="0" applyFill="0" applyAlignment="0" applyProtection="0">
      <alignment vertical="center"/>
    </xf>
    <xf numFmtId="0" fontId="24" fillId="0" borderId="86" applyNumberFormat="0" applyFill="0" applyAlignment="0" applyProtection="0">
      <alignment vertical="center"/>
    </xf>
    <xf numFmtId="0" fontId="25" fillId="0" borderId="8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88" applyNumberFormat="0" applyAlignment="0" applyProtection="0">
      <alignment vertical="center"/>
    </xf>
    <xf numFmtId="0" fontId="27" fillId="10" borderId="89" applyNumberFormat="0" applyAlignment="0" applyProtection="0">
      <alignment vertical="center"/>
    </xf>
    <xf numFmtId="0" fontId="28" fillId="10" borderId="88" applyNumberFormat="0" applyAlignment="0" applyProtection="0">
      <alignment vertical="center"/>
    </xf>
    <xf numFmtId="0" fontId="29" fillId="11" borderId="90" applyNumberFormat="0" applyAlignment="0" applyProtection="0">
      <alignment vertical="center"/>
    </xf>
    <xf numFmtId="0" fontId="30" fillId="0" borderId="91" applyNumberFormat="0" applyFill="0" applyAlignment="0" applyProtection="0">
      <alignment vertical="center"/>
    </xf>
    <xf numFmtId="0" fontId="31" fillId="0" borderId="92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197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0" fillId="3" borderId="2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/>
    <xf numFmtId="0" fontId="2" fillId="3" borderId="4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0" fontId="0" fillId="3" borderId="5" xfId="0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/>
    </xf>
    <xf numFmtId="0" fontId="0" fillId="3" borderId="11" xfId="0" applyFont="1" applyFill="1" applyBorder="1" applyAlignment="1"/>
    <xf numFmtId="0" fontId="2" fillId="3" borderId="11" xfId="0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5" fillId="3" borderId="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176" fontId="5" fillId="3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right" vertical="center"/>
    </xf>
    <xf numFmtId="49" fontId="5" fillId="2" borderId="21" xfId="0" applyNumberFormat="1" applyFont="1" applyFill="1" applyBorder="1" applyAlignment="1">
      <alignment horizontal="right" vertical="center"/>
    </xf>
    <xf numFmtId="49" fontId="5" fillId="2" borderId="22" xfId="0" applyNumberFormat="1" applyFont="1" applyFill="1" applyBorder="1" applyAlignment="1">
      <alignment horizontal="right" vertical="center"/>
    </xf>
    <xf numFmtId="49" fontId="5" fillId="2" borderId="23" xfId="0" applyNumberFormat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right" vertical="center"/>
    </xf>
    <xf numFmtId="176" fontId="5" fillId="2" borderId="2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right" vertical="center"/>
    </xf>
    <xf numFmtId="49" fontId="5" fillId="3" borderId="27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49" fontId="8" fillId="5" borderId="28" xfId="0" applyNumberFormat="1" applyFont="1" applyFill="1" applyBorder="1" applyAlignment="1">
      <alignment horizontal="left" vertical="center"/>
    </xf>
    <xf numFmtId="49" fontId="8" fillId="5" borderId="29" xfId="0" applyNumberFormat="1" applyFont="1" applyFill="1" applyBorder="1" applyAlignment="1">
      <alignment horizontal="left" vertical="center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left" vertical="center"/>
    </xf>
    <xf numFmtId="49" fontId="7" fillId="0" borderId="32" xfId="0" applyNumberFormat="1" applyFont="1" applyFill="1" applyBorder="1" applyAlignment="1">
      <alignment horizontal="left" vertical="center"/>
    </xf>
    <xf numFmtId="49" fontId="7" fillId="0" borderId="33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49" fontId="7" fillId="0" borderId="1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 wrapText="1"/>
    </xf>
    <xf numFmtId="177" fontId="2" fillId="3" borderId="7" xfId="0" applyNumberFormat="1" applyFont="1" applyFill="1" applyBorder="1" applyAlignment="1">
      <alignment horizontal="center" vertical="center" wrapText="1"/>
    </xf>
    <xf numFmtId="177" fontId="2" fillId="3" borderId="15" xfId="0" applyNumberFormat="1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/>
    </xf>
    <xf numFmtId="49" fontId="5" fillId="6" borderId="38" xfId="0" applyNumberFormat="1" applyFont="1" applyFill="1" applyBorder="1" applyAlignment="1">
      <alignment horizontal="right" vertical="center"/>
    </xf>
    <xf numFmtId="49" fontId="5" fillId="6" borderId="39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8" fillId="5" borderId="40" xfId="0" applyNumberFormat="1" applyFont="1" applyFill="1" applyBorder="1" applyAlignment="1">
      <alignment horizontal="left" vertical="center"/>
    </xf>
    <xf numFmtId="49" fontId="9" fillId="0" borderId="1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0" fontId="0" fillId="3" borderId="5" xfId="0" applyFont="1" applyFill="1" applyBorder="1" applyAlignment="1"/>
    <xf numFmtId="0" fontId="0" fillId="3" borderId="41" xfId="0" applyFont="1" applyFill="1" applyBorder="1" applyAlignment="1"/>
    <xf numFmtId="0" fontId="0" fillId="3" borderId="42" xfId="0" applyFont="1" applyFill="1" applyBorder="1" applyAlignment="1"/>
    <xf numFmtId="49" fontId="10" fillId="3" borderId="5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/>
    </xf>
    <xf numFmtId="178" fontId="2" fillId="3" borderId="41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5" fontId="2" fillId="3" borderId="5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1" fillId="3" borderId="43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49" fontId="2" fillId="3" borderId="41" xfId="0" applyNumberFormat="1" applyFont="1" applyFill="1" applyBorder="1" applyAlignment="1">
      <alignment horizontal="center"/>
    </xf>
    <xf numFmtId="0" fontId="0" fillId="3" borderId="44" xfId="0" applyFont="1" applyFill="1" applyBorder="1" applyAlignment="1"/>
    <xf numFmtId="49" fontId="5" fillId="3" borderId="43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49" fontId="7" fillId="7" borderId="45" xfId="0" applyNumberFormat="1" applyFont="1" applyFill="1" applyBorder="1" applyAlignment="1">
      <alignment horizontal="right" vertical="center" wrapText="1"/>
    </xf>
    <xf numFmtId="0" fontId="7" fillId="7" borderId="46" xfId="0" applyFont="1" applyFill="1" applyBorder="1" applyAlignment="1">
      <alignment horizontal="right" vertical="center" wrapText="1"/>
    </xf>
    <xf numFmtId="49" fontId="5" fillId="3" borderId="27" xfId="0" applyNumberFormat="1" applyFont="1" applyFill="1" applyBorder="1" applyAlignment="1">
      <alignment horizontal="center" vertical="center"/>
    </xf>
    <xf numFmtId="179" fontId="0" fillId="3" borderId="0" xfId="0" applyNumberFormat="1" applyFont="1" applyFill="1" applyBorder="1" applyAlignment="1"/>
    <xf numFmtId="49" fontId="12" fillId="5" borderId="28" xfId="0" applyNumberFormat="1" applyFont="1" applyFill="1" applyBorder="1" applyAlignment="1">
      <alignment horizontal="left" vertical="center" wrapText="1"/>
    </xf>
    <xf numFmtId="49" fontId="12" fillId="5" borderId="29" xfId="0" applyNumberFormat="1" applyFont="1" applyFill="1" applyBorder="1" applyAlignment="1">
      <alignment horizontal="left" vertical="center" wrapText="1"/>
    </xf>
    <xf numFmtId="49" fontId="12" fillId="5" borderId="47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vertical="center"/>
    </xf>
    <xf numFmtId="49" fontId="7" fillId="0" borderId="32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180" fontId="7" fillId="7" borderId="48" xfId="0" applyNumberFormat="1" applyFont="1" applyFill="1" applyBorder="1" applyAlignment="1">
      <alignment horizontal="center" vertical="center" wrapText="1"/>
    </xf>
    <xf numFmtId="180" fontId="7" fillId="7" borderId="4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5" borderId="50" xfId="0" applyNumberFormat="1" applyFont="1" applyFill="1" applyBorder="1" applyAlignment="1">
      <alignment horizontal="left" vertical="center" wrapText="1"/>
    </xf>
    <xf numFmtId="0" fontId="13" fillId="5" borderId="51" xfId="0" applyFont="1" applyFill="1" applyBorder="1" applyAlignment="1">
      <alignment vertical="center"/>
    </xf>
    <xf numFmtId="49" fontId="12" fillId="5" borderId="51" xfId="0" applyNumberFormat="1" applyFont="1" applyFill="1" applyBorder="1" applyAlignment="1">
      <alignment horizontal="left" vertical="center" wrapText="1"/>
    </xf>
    <xf numFmtId="49" fontId="12" fillId="5" borderId="52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/>
    </xf>
    <xf numFmtId="0" fontId="7" fillId="0" borderId="53" xfId="0" applyFont="1" applyFill="1" applyBorder="1" applyAlignment="1">
      <alignment horizont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41" xfId="0" applyNumberFormat="1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vertical="center"/>
    </xf>
    <xf numFmtId="49" fontId="9" fillId="0" borderId="30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/>
    </xf>
    <xf numFmtId="180" fontId="7" fillId="7" borderId="56" xfId="0" applyNumberFormat="1" applyFont="1" applyFill="1" applyBorder="1" applyAlignment="1">
      <alignment horizontal="center" vertical="center" wrapText="1"/>
    </xf>
    <xf numFmtId="180" fontId="14" fillId="7" borderId="57" xfId="0" applyNumberFormat="1" applyFont="1" applyFill="1" applyBorder="1" applyAlignment="1">
      <alignment vertical="center"/>
    </xf>
    <xf numFmtId="0" fontId="0" fillId="3" borderId="58" xfId="0" applyFont="1" applyFill="1" applyBorder="1" applyAlignment="1"/>
    <xf numFmtId="0" fontId="0" fillId="3" borderId="59" xfId="0" applyFont="1" applyFill="1" applyBorder="1" applyAlignment="1"/>
    <xf numFmtId="0" fontId="2" fillId="3" borderId="15" xfId="0" applyFont="1" applyFill="1" applyBorder="1" applyAlignment="1">
      <alignment horizontal="center"/>
    </xf>
    <xf numFmtId="181" fontId="2" fillId="3" borderId="60" xfId="0" applyNumberFormat="1" applyFont="1" applyFill="1" applyBorder="1" applyAlignment="1">
      <alignment horizontal="center" vertical="center"/>
    </xf>
    <xf numFmtId="181" fontId="2" fillId="3" borderId="0" xfId="0" applyNumberFormat="1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176" fontId="2" fillId="3" borderId="6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64" xfId="0" applyNumberFormat="1" applyFont="1" applyFill="1" applyBorder="1" applyAlignment="1">
      <alignment horizontal="center" vertical="center"/>
    </xf>
    <xf numFmtId="176" fontId="5" fillId="3" borderId="63" xfId="0" applyNumberFormat="1" applyFont="1" applyFill="1" applyBorder="1" applyAlignment="1">
      <alignment horizontal="center" vertical="center"/>
    </xf>
    <xf numFmtId="176" fontId="5" fillId="3" borderId="65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49" fontId="8" fillId="5" borderId="47" xfId="0" applyNumberFormat="1" applyFont="1" applyFill="1" applyBorder="1" applyAlignment="1">
      <alignment horizontal="left" vertical="center"/>
    </xf>
    <xf numFmtId="49" fontId="7" fillId="0" borderId="67" xfId="0" applyNumberFormat="1" applyFont="1" applyFill="1" applyBorder="1" applyAlignment="1">
      <alignment horizontal="left" vertical="center"/>
    </xf>
    <xf numFmtId="49" fontId="9" fillId="0" borderId="68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9" fontId="2" fillId="3" borderId="68" xfId="0" applyNumberFormat="1" applyFont="1" applyFill="1" applyBorder="1" applyAlignment="1">
      <alignment horizontal="center" vertical="center"/>
    </xf>
    <xf numFmtId="176" fontId="5" fillId="0" borderId="68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9" fontId="14" fillId="0" borderId="68" xfId="0" applyNumberFormat="1" applyFont="1" applyFill="1" applyBorder="1" applyAlignment="1">
      <alignment vertical="center"/>
    </xf>
    <xf numFmtId="9" fontId="2" fillId="3" borderId="7" xfId="0" applyNumberFormat="1" applyFont="1" applyFill="1" applyBorder="1" applyAlignment="1">
      <alignment horizontal="center" vertical="center"/>
    </xf>
    <xf numFmtId="9" fontId="2" fillId="3" borderId="15" xfId="0" applyNumberFormat="1" applyFont="1" applyFill="1" applyBorder="1" applyAlignment="1">
      <alignment horizontal="center" vertical="center"/>
    </xf>
    <xf numFmtId="180" fontId="5" fillId="0" borderId="68" xfId="0" applyNumberFormat="1" applyFont="1" applyFill="1" applyBorder="1" applyAlignment="1">
      <alignment horizontal="center" vertical="center"/>
    </xf>
    <xf numFmtId="180" fontId="5" fillId="6" borderId="69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9" fillId="0" borderId="68" xfId="0" applyNumberFormat="1" applyFont="1" applyFill="1" applyBorder="1" applyAlignment="1">
      <alignment horizontal="center" vertical="center" wrapText="1"/>
    </xf>
    <xf numFmtId="0" fontId="0" fillId="3" borderId="70" xfId="0" applyFont="1" applyFill="1" applyBorder="1" applyAlignment="1"/>
    <xf numFmtId="49" fontId="16" fillId="3" borderId="71" xfId="0" applyNumberFormat="1" applyFont="1" applyFill="1" applyBorder="1" applyAlignment="1">
      <alignment horizontal="center" vertical="center" wrapText="1"/>
    </xf>
    <xf numFmtId="49" fontId="2" fillId="3" borderId="72" xfId="0" applyNumberFormat="1" applyFont="1" applyFill="1" applyBorder="1" applyAlignment="1">
      <alignment horizontal="center" vertical="center" wrapText="1"/>
    </xf>
    <xf numFmtId="180" fontId="2" fillId="3" borderId="5" xfId="0" applyNumberFormat="1" applyFont="1" applyFill="1" applyBorder="1" applyAlignment="1">
      <alignment horizontal="center" vertical="center"/>
    </xf>
    <xf numFmtId="180" fontId="0" fillId="3" borderId="5" xfId="0" applyNumberFormat="1" applyFont="1" applyFill="1" applyBorder="1" applyAlignment="1"/>
    <xf numFmtId="0" fontId="11" fillId="3" borderId="9" xfId="0" applyFont="1" applyFill="1" applyBorder="1" applyAlignment="1">
      <alignment horizontal="left" vertical="center" wrapText="1"/>
    </xf>
    <xf numFmtId="0" fontId="11" fillId="3" borderId="73" xfId="0" applyFont="1" applyFill="1" applyBorder="1" applyAlignment="1">
      <alignment horizontal="left" vertical="center" wrapText="1"/>
    </xf>
    <xf numFmtId="49" fontId="9" fillId="0" borderId="74" xfId="0" applyNumberFormat="1" applyFont="1" applyFill="1" applyBorder="1" applyAlignment="1">
      <alignment horizontal="center" vertical="center" wrapText="1"/>
    </xf>
    <xf numFmtId="0" fontId="2" fillId="3" borderId="73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/>
    </xf>
    <xf numFmtId="0" fontId="0" fillId="3" borderId="75" xfId="0" applyFont="1" applyFill="1" applyBorder="1" applyAlignment="1">
      <alignment vertical="center"/>
    </xf>
    <xf numFmtId="0" fontId="2" fillId="3" borderId="0" xfId="0" applyFont="1" applyFill="1" applyBorder="1" applyAlignment="1"/>
    <xf numFmtId="0" fontId="2" fillId="3" borderId="73" xfId="0" applyFont="1" applyFill="1" applyBorder="1" applyAlignment="1"/>
    <xf numFmtId="0" fontId="5" fillId="3" borderId="15" xfId="0" applyFont="1" applyFill="1" applyBorder="1" applyAlignment="1">
      <alignment horizontal="right" vertical="center" wrapText="1"/>
    </xf>
    <xf numFmtId="178" fontId="2" fillId="3" borderId="74" xfId="0" applyNumberFormat="1" applyFont="1" applyFill="1" applyBorder="1" applyAlignment="1">
      <alignment horizontal="center" vertical="center"/>
    </xf>
    <xf numFmtId="0" fontId="7" fillId="7" borderId="76" xfId="0" applyFont="1" applyFill="1" applyBorder="1" applyAlignment="1">
      <alignment horizontal="right" vertical="center" wrapText="1"/>
    </xf>
    <xf numFmtId="180" fontId="7" fillId="7" borderId="77" xfId="0" applyNumberFormat="1" applyFont="1" applyFill="1" applyBorder="1" applyAlignment="1">
      <alignment horizontal="center" vertical="center" wrapText="1"/>
    </xf>
    <xf numFmtId="179" fontId="7" fillId="0" borderId="78" xfId="0" applyNumberFormat="1" applyFont="1" applyFill="1" applyBorder="1" applyAlignment="1">
      <alignment horizontal="center" vertical="center"/>
    </xf>
    <xf numFmtId="179" fontId="7" fillId="0" borderId="79" xfId="0" applyNumberFormat="1" applyFont="1" applyFill="1" applyBorder="1" applyAlignment="1">
      <alignment horizontal="center" vertical="center"/>
    </xf>
    <xf numFmtId="179" fontId="2" fillId="3" borderId="0" xfId="0" applyNumberFormat="1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180" fontId="7" fillId="7" borderId="8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3" borderId="83" xfId="0" applyFont="1" applyFill="1" applyBorder="1" applyAlignment="1">
      <alignment horizontal="center" vertical="center"/>
    </xf>
    <xf numFmtId="0" fontId="0" fillId="3" borderId="83" xfId="0" applyFont="1" applyFill="1" applyBorder="1" applyAlignment="1"/>
    <xf numFmtId="0" fontId="0" fillId="3" borderId="84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0"/>
  <sheetViews>
    <sheetView showGridLines="0" tabSelected="1" zoomScale="85" zoomScaleNormal="85" workbookViewId="0">
      <selection activeCell="H15" sqref="H15:K15"/>
    </sheetView>
  </sheetViews>
  <sheetFormatPr defaultColWidth="8.83333333333333" defaultRowHeight="17.25" customHeight="1"/>
  <cols>
    <col min="2" max="2" width="5.34166666666667" style="1" customWidth="1"/>
    <col min="3" max="3" width="45.87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9" width="10.675" style="1" customWidth="1"/>
    <col min="10" max="10" width="9.275" style="1" customWidth="1"/>
    <col min="11" max="11" width="14.65" style="1" customWidth="1"/>
    <col min="12" max="12" width="12" style="1" customWidth="1"/>
    <col min="13" max="13" width="20.358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4"/>
      <c r="E1" s="5"/>
      <c r="F1" s="4"/>
      <c r="G1" s="4"/>
      <c r="H1" s="4"/>
      <c r="I1" s="5"/>
      <c r="J1" s="4"/>
      <c r="K1" s="4"/>
      <c r="L1" s="5"/>
      <c r="M1" s="139"/>
    </row>
    <row r="2" ht="17" customHeight="1" spans="2:13">
      <c r="B2" s="6"/>
      <c r="C2" s="7"/>
      <c r="D2" s="7"/>
      <c r="E2" s="8"/>
      <c r="F2" s="7"/>
      <c r="G2" s="7"/>
      <c r="H2" s="7"/>
      <c r="I2" s="8"/>
      <c r="J2" s="7"/>
      <c r="K2" s="7"/>
      <c r="L2" s="50"/>
      <c r="M2" s="140"/>
    </row>
    <row r="3" ht="18" customHeight="1" spans="2:13">
      <c r="B3" s="9" t="s">
        <v>1</v>
      </c>
      <c r="C3" s="10"/>
      <c r="D3" s="11" t="s">
        <v>2</v>
      </c>
      <c r="E3" s="12"/>
      <c r="F3" s="12"/>
      <c r="G3" s="12"/>
      <c r="H3" s="12"/>
      <c r="I3" s="12"/>
      <c r="J3" s="12"/>
      <c r="K3" s="141"/>
      <c r="L3" s="142"/>
      <c r="M3" s="140"/>
    </row>
    <row r="4" ht="17" customHeight="1" spans="2:13">
      <c r="B4" s="9" t="s">
        <v>3</v>
      </c>
      <c r="C4" s="10"/>
      <c r="D4" s="11" t="s">
        <v>4</v>
      </c>
      <c r="E4" s="12"/>
      <c r="F4" s="12"/>
      <c r="G4" s="12"/>
      <c r="H4" s="12"/>
      <c r="I4" s="12"/>
      <c r="J4" s="12"/>
      <c r="K4" s="141"/>
      <c r="L4" s="142"/>
      <c r="M4" s="140"/>
    </row>
    <row r="5" ht="17" customHeight="1" spans="2:13">
      <c r="B5" s="9" t="s">
        <v>5</v>
      </c>
      <c r="C5" s="10"/>
      <c r="D5" s="11" t="s">
        <v>6</v>
      </c>
      <c r="E5" s="12"/>
      <c r="F5" s="12"/>
      <c r="G5" s="12"/>
      <c r="H5" s="12"/>
      <c r="I5" s="12"/>
      <c r="J5" s="12"/>
      <c r="K5" s="141"/>
      <c r="L5" s="142"/>
      <c r="M5" s="140"/>
    </row>
    <row r="6" ht="17" customHeight="1" spans="2:13">
      <c r="B6" s="9" t="s">
        <v>7</v>
      </c>
      <c r="C6" s="10"/>
      <c r="D6" s="13" t="s">
        <v>8</v>
      </c>
      <c r="E6" s="12"/>
      <c r="F6" s="12"/>
      <c r="G6" s="12"/>
      <c r="H6" s="12"/>
      <c r="I6" s="12"/>
      <c r="J6" s="12"/>
      <c r="K6" s="141"/>
      <c r="L6" s="142"/>
      <c r="M6" s="140"/>
    </row>
    <row r="7" ht="20" customHeight="1" spans="2:13">
      <c r="B7" s="9" t="s">
        <v>9</v>
      </c>
      <c r="C7" s="10"/>
      <c r="D7" s="14" t="s">
        <v>10</v>
      </c>
      <c r="E7" s="12"/>
      <c r="F7" s="12"/>
      <c r="G7" s="12"/>
      <c r="H7" s="12"/>
      <c r="I7" s="12"/>
      <c r="J7" s="12"/>
      <c r="K7" s="141"/>
      <c r="L7" s="142"/>
      <c r="M7" s="140"/>
    </row>
    <row r="8" ht="18" customHeight="1" spans="2:13">
      <c r="B8" s="15"/>
      <c r="C8" s="16"/>
      <c r="D8" s="16"/>
      <c r="E8" s="17"/>
      <c r="F8" s="16"/>
      <c r="G8" s="16"/>
      <c r="H8" s="16"/>
      <c r="I8" s="17"/>
      <c r="J8" s="16"/>
      <c r="K8" s="16"/>
      <c r="L8" s="143"/>
      <c r="M8" s="140"/>
    </row>
    <row r="9" ht="18" customHeight="1" spans="2:13">
      <c r="B9" s="18" t="s">
        <v>11</v>
      </c>
      <c r="C9" s="19"/>
      <c r="D9" s="19"/>
      <c r="E9" s="20"/>
      <c r="F9" s="19"/>
      <c r="G9" s="19"/>
      <c r="H9" s="19"/>
      <c r="I9" s="20"/>
      <c r="J9" s="19"/>
      <c r="K9" s="19"/>
      <c r="L9" s="50"/>
      <c r="M9" s="140"/>
    </row>
    <row r="10" ht="18" customHeight="1" spans="2:13">
      <c r="B10" s="21" t="s">
        <v>12</v>
      </c>
      <c r="C10" s="22"/>
      <c r="D10" s="22"/>
      <c r="E10" s="22"/>
      <c r="F10" s="22"/>
      <c r="G10" s="22"/>
      <c r="H10" s="23" t="s">
        <v>13</v>
      </c>
      <c r="I10" s="22"/>
      <c r="J10" s="22"/>
      <c r="K10" s="144"/>
      <c r="L10" s="145"/>
      <c r="M10" s="140"/>
    </row>
    <row r="11" ht="18" customHeight="1" spans="2:13">
      <c r="B11" s="24" t="s">
        <v>14</v>
      </c>
      <c r="C11" s="25" t="s">
        <v>15</v>
      </c>
      <c r="D11" s="26"/>
      <c r="E11" s="26"/>
      <c r="F11" s="26"/>
      <c r="G11" s="26"/>
      <c r="H11" s="27">
        <f>M35</f>
        <v>44930</v>
      </c>
      <c r="I11" s="27"/>
      <c r="J11" s="27"/>
      <c r="K11" s="146"/>
      <c r="L11" s="145"/>
      <c r="M11" s="140"/>
    </row>
    <row r="12" ht="20" customHeight="1" spans="2:13">
      <c r="B12" s="24" t="s">
        <v>16</v>
      </c>
      <c r="C12" s="25" t="s">
        <v>17</v>
      </c>
      <c r="D12" s="26"/>
      <c r="E12" s="26"/>
      <c r="F12" s="26"/>
      <c r="G12" s="26"/>
      <c r="H12" s="27">
        <f>K49</f>
        <v>78500</v>
      </c>
      <c r="I12" s="27"/>
      <c r="J12" s="27"/>
      <c r="K12" s="146"/>
      <c r="L12" s="145"/>
      <c r="M12" s="140"/>
    </row>
    <row r="13" ht="20" customHeight="1" spans="2:13">
      <c r="B13" s="24" t="s">
        <v>18</v>
      </c>
      <c r="C13" s="25" t="s">
        <v>19</v>
      </c>
      <c r="D13" s="26"/>
      <c r="E13" s="26"/>
      <c r="F13" s="26"/>
      <c r="G13" s="26"/>
      <c r="H13" s="27">
        <f>F53</f>
        <v>8000</v>
      </c>
      <c r="I13" s="27"/>
      <c r="J13" s="27"/>
      <c r="K13" s="146"/>
      <c r="L13" s="145"/>
      <c r="M13" s="140"/>
    </row>
    <row r="14" ht="18" customHeight="1" spans="2:13">
      <c r="B14" s="24" t="s">
        <v>20</v>
      </c>
      <c r="C14" s="28" t="s">
        <v>21</v>
      </c>
      <c r="D14" s="29"/>
      <c r="E14" s="29"/>
      <c r="F14" s="30"/>
      <c r="G14" s="26"/>
      <c r="H14" s="31">
        <f>G60</f>
        <v>0</v>
      </c>
      <c r="I14" s="147"/>
      <c r="J14" s="147"/>
      <c r="K14" s="148"/>
      <c r="L14" s="145"/>
      <c r="M14" s="140"/>
    </row>
    <row r="15" ht="18" customHeight="1" spans="2:13">
      <c r="B15" s="24" t="s">
        <v>22</v>
      </c>
      <c r="C15" s="32" t="s">
        <v>23</v>
      </c>
      <c r="D15" s="33"/>
      <c r="E15" s="33"/>
      <c r="F15" s="33"/>
      <c r="G15" s="33"/>
      <c r="H15" s="34">
        <f>SUM(H11:H14)</f>
        <v>131430</v>
      </c>
      <c r="I15" s="34"/>
      <c r="J15" s="34"/>
      <c r="K15" s="149"/>
      <c r="L15" s="145"/>
      <c r="M15" s="140"/>
    </row>
    <row r="16" ht="18" customHeight="1" spans="2:13">
      <c r="B16" s="24" t="s">
        <v>24</v>
      </c>
      <c r="C16" s="32" t="s">
        <v>25</v>
      </c>
      <c r="D16" s="33"/>
      <c r="E16" s="33"/>
      <c r="F16" s="33"/>
      <c r="G16" s="33"/>
      <c r="H16" s="34">
        <f>H15*0.06</f>
        <v>7885.8</v>
      </c>
      <c r="I16" s="34"/>
      <c r="J16" s="34"/>
      <c r="K16" s="149"/>
      <c r="L16" s="145"/>
      <c r="M16" s="140"/>
    </row>
    <row r="17" ht="18" customHeight="1" spans="2:13">
      <c r="B17" s="35" t="s">
        <v>26</v>
      </c>
      <c r="C17" s="36" t="s">
        <v>27</v>
      </c>
      <c r="D17" s="37"/>
      <c r="E17" s="37"/>
      <c r="F17" s="38"/>
      <c r="G17" s="39"/>
      <c r="H17" s="40">
        <f>SUM(H15:K16)</f>
        <v>139315.8</v>
      </c>
      <c r="I17" s="40"/>
      <c r="J17" s="40"/>
      <c r="K17" s="150"/>
      <c r="L17" s="145"/>
      <c r="M17" s="140"/>
    </row>
    <row r="18" ht="18" customHeight="1" spans="2:13">
      <c r="B18" s="41" t="s">
        <v>28</v>
      </c>
      <c r="C18" s="42"/>
      <c r="D18" s="43"/>
      <c r="E18" s="43"/>
      <c r="F18" s="44"/>
      <c r="G18" s="45"/>
      <c r="H18" s="46">
        <v>124858.5</v>
      </c>
      <c r="I18" s="151"/>
      <c r="J18" s="151"/>
      <c r="K18" s="152"/>
      <c r="L18" s="153"/>
      <c r="M18" s="140"/>
    </row>
    <row r="19" ht="18" customHeight="1" spans="2:13">
      <c r="B19" s="41" t="s">
        <v>29</v>
      </c>
      <c r="C19" s="47"/>
      <c r="D19" s="47"/>
      <c r="E19" s="47"/>
      <c r="F19" s="42"/>
      <c r="G19" s="45"/>
      <c r="H19" s="46">
        <f>H17*0.95</f>
        <v>132350.01</v>
      </c>
      <c r="I19" s="151"/>
      <c r="J19" s="151"/>
      <c r="K19" s="152"/>
      <c r="L19" s="153"/>
      <c r="M19" s="140"/>
    </row>
    <row r="20" ht="18" customHeight="1" spans="2:13">
      <c r="B20" s="48"/>
      <c r="C20" s="49"/>
      <c r="D20" s="49"/>
      <c r="E20" s="50"/>
      <c r="F20" s="49"/>
      <c r="G20" s="49"/>
      <c r="H20" s="49"/>
      <c r="I20" s="50"/>
      <c r="J20" s="49"/>
      <c r="K20" s="107"/>
      <c r="L20" s="50"/>
      <c r="M20" s="140"/>
    </row>
    <row r="21" ht="18" customHeight="1" spans="2:13">
      <c r="B21" s="51" t="s">
        <v>30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154"/>
    </row>
    <row r="22" ht="18" customHeight="1" spans="2:13">
      <c r="B22" s="53" t="s">
        <v>31</v>
      </c>
      <c r="C22" s="54" t="s">
        <v>32</v>
      </c>
      <c r="D22" s="55"/>
      <c r="E22" s="55"/>
      <c r="F22" s="55"/>
      <c r="G22" s="56"/>
      <c r="H22" s="57"/>
      <c r="I22" s="54"/>
      <c r="J22" s="56"/>
      <c r="K22" s="57"/>
      <c r="L22" s="54"/>
      <c r="M22" s="155"/>
    </row>
    <row r="23" ht="30.95" customHeight="1" spans="2:13">
      <c r="B23" s="58"/>
      <c r="C23" s="59" t="s">
        <v>33</v>
      </c>
      <c r="D23" s="59" t="s">
        <v>34</v>
      </c>
      <c r="E23" s="59" t="s">
        <v>35</v>
      </c>
      <c r="F23" s="59" t="s">
        <v>36</v>
      </c>
      <c r="G23" s="59" t="s">
        <v>34</v>
      </c>
      <c r="H23" s="59" t="s">
        <v>35</v>
      </c>
      <c r="I23" s="59" t="s">
        <v>36</v>
      </c>
      <c r="J23" s="59" t="s">
        <v>34</v>
      </c>
      <c r="K23" s="59" t="s">
        <v>35</v>
      </c>
      <c r="L23" s="59" t="s">
        <v>36</v>
      </c>
      <c r="M23" s="156" t="s">
        <v>37</v>
      </c>
    </row>
    <row r="24" ht="53.1" customHeight="1" spans="2:13">
      <c r="B24" s="60" t="s">
        <v>14</v>
      </c>
      <c r="C24" s="61" t="s">
        <v>38</v>
      </c>
      <c r="D24" s="62" t="s">
        <v>39</v>
      </c>
      <c r="E24" s="63">
        <v>920</v>
      </c>
      <c r="F24" s="63">
        <v>24</v>
      </c>
      <c r="G24" s="62"/>
      <c r="H24" s="63"/>
      <c r="I24" s="63"/>
      <c r="J24" s="157"/>
      <c r="K24" s="157"/>
      <c r="L24" s="157"/>
      <c r="M24" s="158">
        <f>E24*F24+H24*I24+K24*L24</f>
        <v>22080</v>
      </c>
    </row>
    <row r="25" ht="18" customHeight="1" spans="2:13">
      <c r="B25" s="64" t="s">
        <v>40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159">
        <f>SUM(M24:M24)</f>
        <v>22080</v>
      </c>
    </row>
    <row r="26" ht="18" customHeight="1" spans="2:13">
      <c r="B26" s="53" t="s">
        <v>31</v>
      </c>
      <c r="C26" s="54" t="s">
        <v>41</v>
      </c>
      <c r="D26" s="55"/>
      <c r="E26" s="55"/>
      <c r="F26" s="55"/>
      <c r="G26" s="56"/>
      <c r="H26" s="57"/>
      <c r="I26" s="54"/>
      <c r="J26" s="56"/>
      <c r="K26" s="57"/>
      <c r="L26" s="54"/>
      <c r="M26" s="155"/>
    </row>
    <row r="27" ht="18" customHeight="1" spans="2:13">
      <c r="B27" s="66"/>
      <c r="C27" s="59" t="s">
        <v>33</v>
      </c>
      <c r="D27" s="67" t="s">
        <v>42</v>
      </c>
      <c r="E27" s="68" t="s">
        <v>43</v>
      </c>
      <c r="F27" s="68"/>
      <c r="G27" s="69"/>
      <c r="H27" s="59" t="s">
        <v>44</v>
      </c>
      <c r="I27" s="59"/>
      <c r="J27" s="160" t="s">
        <v>45</v>
      </c>
      <c r="K27" s="160"/>
      <c r="L27" s="160" t="s">
        <v>46</v>
      </c>
      <c r="M27" s="156" t="s">
        <v>37</v>
      </c>
    </row>
    <row r="28" ht="36" customHeight="1" spans="2:13">
      <c r="B28" s="60" t="s">
        <v>14</v>
      </c>
      <c r="C28" s="61" t="s">
        <v>47</v>
      </c>
      <c r="D28" s="70" t="s">
        <v>48</v>
      </c>
      <c r="E28" s="71">
        <v>4700</v>
      </c>
      <c r="F28" s="71"/>
      <c r="G28" s="72"/>
      <c r="H28" s="73">
        <v>1</v>
      </c>
      <c r="I28" s="59"/>
      <c r="J28" s="160">
        <v>1</v>
      </c>
      <c r="K28" s="160"/>
      <c r="L28" s="160" t="s">
        <v>49</v>
      </c>
      <c r="M28" s="158">
        <f t="shared" ref="M28:M30" si="0">E28*H28*J28</f>
        <v>4700</v>
      </c>
    </row>
    <row r="29" ht="75" customHeight="1" spans="2:13">
      <c r="B29" s="60" t="s">
        <v>16</v>
      </c>
      <c r="C29" s="61" t="s">
        <v>50</v>
      </c>
      <c r="D29" s="70" t="s">
        <v>51</v>
      </c>
      <c r="E29" s="71">
        <v>7500</v>
      </c>
      <c r="F29" s="71"/>
      <c r="G29" s="72"/>
      <c r="H29" s="71">
        <v>1</v>
      </c>
      <c r="I29" s="71"/>
      <c r="J29" s="71">
        <v>1</v>
      </c>
      <c r="K29" s="71"/>
      <c r="L29" s="160" t="s">
        <v>52</v>
      </c>
      <c r="M29" s="158">
        <f t="shared" si="0"/>
        <v>7500</v>
      </c>
    </row>
    <row r="30" ht="35" customHeight="1" spans="2:13">
      <c r="B30" s="60" t="s">
        <v>18</v>
      </c>
      <c r="C30" s="61" t="s">
        <v>53</v>
      </c>
      <c r="D30" s="70" t="s">
        <v>54</v>
      </c>
      <c r="E30" s="71">
        <v>2800</v>
      </c>
      <c r="F30" s="71"/>
      <c r="G30" s="72"/>
      <c r="H30" s="71">
        <v>1</v>
      </c>
      <c r="I30" s="71"/>
      <c r="J30" s="71">
        <v>1</v>
      </c>
      <c r="K30" s="71"/>
      <c r="L30" s="160" t="s">
        <v>52</v>
      </c>
      <c r="M30" s="158">
        <f t="shared" si="0"/>
        <v>2800</v>
      </c>
    </row>
    <row r="31" ht="18" customHeight="1" spans="2:13">
      <c r="B31" s="64" t="s">
        <v>40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159">
        <f>SUM(M28:M30)</f>
        <v>15000</v>
      </c>
    </row>
    <row r="32" ht="18" customHeight="1" spans="2:13">
      <c r="B32" s="66" t="s">
        <v>31</v>
      </c>
      <c r="C32" s="74" t="s">
        <v>55</v>
      </c>
      <c r="D32" s="67" t="s">
        <v>56</v>
      </c>
      <c r="E32" s="75"/>
      <c r="F32" s="75"/>
      <c r="G32" s="76"/>
      <c r="H32" s="59" t="s">
        <v>57</v>
      </c>
      <c r="I32" s="160"/>
      <c r="J32" s="160"/>
      <c r="K32" s="160"/>
      <c r="L32" s="160"/>
      <c r="M32" s="161"/>
    </row>
    <row r="33" ht="33" customHeight="1" spans="2:13">
      <c r="B33" s="24" t="s">
        <v>14</v>
      </c>
      <c r="C33" s="61" t="s">
        <v>58</v>
      </c>
      <c r="D33" s="77">
        <f>K49</f>
        <v>78500</v>
      </c>
      <c r="E33" s="78"/>
      <c r="F33" s="78"/>
      <c r="G33" s="79"/>
      <c r="H33" s="80">
        <v>0.1</v>
      </c>
      <c r="I33" s="162"/>
      <c r="J33" s="162"/>
      <c r="K33" s="162"/>
      <c r="L33" s="163"/>
      <c r="M33" s="158">
        <f>H33*D33</f>
        <v>7850</v>
      </c>
    </row>
    <row r="34" ht="18" customHeight="1" spans="2:13">
      <c r="B34" s="64" t="s">
        <v>40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164">
        <f>SUM(M33:M33)</f>
        <v>7850</v>
      </c>
    </row>
    <row r="35" ht="18" customHeight="1" spans="2:18">
      <c r="B35" s="81" t="s">
        <v>59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165">
        <f>M25+M31+M34</f>
        <v>44930</v>
      </c>
      <c r="P35"/>
      <c r="Q35"/>
      <c r="R35"/>
    </row>
    <row r="36" ht="18" customHeight="1" spans="2:257">
      <c r="B36" s="48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40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  <c r="GY36" s="166"/>
      <c r="GZ36" s="166"/>
      <c r="HA36" s="166"/>
      <c r="HB36" s="166"/>
      <c r="HC36" s="166"/>
      <c r="HD36" s="166"/>
      <c r="HE36" s="166"/>
      <c r="HF36" s="166"/>
      <c r="HG36" s="166"/>
      <c r="HH36" s="166"/>
      <c r="HI36" s="166"/>
      <c r="HJ36" s="166"/>
      <c r="HK36" s="166"/>
      <c r="HL36" s="166"/>
      <c r="HM36" s="166"/>
      <c r="HN36" s="166"/>
      <c r="HO36" s="166"/>
      <c r="HP36" s="166"/>
      <c r="HQ36" s="166"/>
      <c r="HR36" s="166"/>
      <c r="HS36" s="166"/>
      <c r="HT36" s="166"/>
      <c r="HU36" s="166"/>
      <c r="HV36" s="166"/>
      <c r="HW36" s="166"/>
      <c r="HX36" s="166"/>
      <c r="HY36" s="166"/>
      <c r="HZ36" s="166"/>
      <c r="IA36" s="166"/>
      <c r="IB36" s="166"/>
      <c r="IC36" s="166"/>
      <c r="ID36" s="166"/>
      <c r="IE36" s="166"/>
      <c r="IF36" s="166"/>
      <c r="IG36" s="166"/>
      <c r="IH36" s="166"/>
      <c r="II36" s="166"/>
      <c r="IJ36" s="166"/>
      <c r="IK36" s="166"/>
      <c r="IL36" s="166"/>
      <c r="IM36" s="166"/>
      <c r="IN36" s="166"/>
      <c r="IO36" s="166"/>
      <c r="IP36" s="166"/>
      <c r="IQ36" s="166"/>
      <c r="IR36" s="166"/>
      <c r="IS36" s="166"/>
      <c r="IT36" s="166"/>
      <c r="IU36" s="166"/>
      <c r="IV36" s="166"/>
      <c r="IW36" s="166"/>
    </row>
    <row r="37" ht="18" customHeight="1" spans="2:14">
      <c r="B37" s="51" t="s">
        <v>60</v>
      </c>
      <c r="C37" s="84"/>
      <c r="D37" s="52"/>
      <c r="E37" s="52"/>
      <c r="F37" s="52"/>
      <c r="G37" s="52"/>
      <c r="H37" s="52"/>
      <c r="I37" s="52"/>
      <c r="J37" s="52"/>
      <c r="K37" s="52"/>
      <c r="L37" s="52"/>
      <c r="M37" s="154"/>
      <c r="N37" s="167"/>
    </row>
    <row r="38" ht="18" customHeight="1" spans="2:13">
      <c r="B38" s="85" t="s">
        <v>31</v>
      </c>
      <c r="C38" s="86" t="s">
        <v>61</v>
      </c>
      <c r="D38" s="86" t="s">
        <v>62</v>
      </c>
      <c r="E38" s="86" t="s">
        <v>63</v>
      </c>
      <c r="F38" s="86" t="s">
        <v>64</v>
      </c>
      <c r="G38" s="86" t="s">
        <v>65</v>
      </c>
      <c r="H38" s="86"/>
      <c r="I38" s="86" t="s">
        <v>44</v>
      </c>
      <c r="J38" s="86" t="s">
        <v>66</v>
      </c>
      <c r="K38" s="86"/>
      <c r="L38" s="86" t="s">
        <v>67</v>
      </c>
      <c r="M38" s="168" t="s">
        <v>68</v>
      </c>
    </row>
    <row r="39" ht="20" customHeight="1" spans="2:13">
      <c r="B39" s="87" t="s">
        <v>69</v>
      </c>
      <c r="C39" s="88"/>
      <c r="D39" s="88"/>
      <c r="E39" s="88"/>
      <c r="F39" s="88"/>
      <c r="G39" s="89"/>
      <c r="H39" s="90"/>
      <c r="I39" s="88"/>
      <c r="J39" s="89"/>
      <c r="K39" s="90"/>
      <c r="L39" s="88"/>
      <c r="M39" s="169"/>
    </row>
    <row r="40" ht="51" customHeight="1" spans="2:13">
      <c r="B40" s="60" t="s">
        <v>14</v>
      </c>
      <c r="C40" s="62" t="s">
        <v>70</v>
      </c>
      <c r="D40" s="91" t="s">
        <v>71</v>
      </c>
      <c r="E40" s="92">
        <v>60000</v>
      </c>
      <c r="F40" s="63">
        <v>1</v>
      </c>
      <c r="G40" s="93">
        <f>E40*F40</f>
        <v>60000</v>
      </c>
      <c r="H40" s="90"/>
      <c r="I40" s="63">
        <v>1</v>
      </c>
      <c r="J40" s="93">
        <f>G40*I40</f>
        <v>60000</v>
      </c>
      <c r="K40" s="90"/>
      <c r="L40" s="92">
        <f>(E40-G40)*I40</f>
        <v>0</v>
      </c>
      <c r="M40" s="170"/>
    </row>
    <row r="41" ht="21" customHeight="1" spans="2:13">
      <c r="B41" s="60" t="s">
        <v>16</v>
      </c>
      <c r="C41" s="94" t="s">
        <v>72</v>
      </c>
      <c r="D41" s="62" t="s">
        <v>73</v>
      </c>
      <c r="E41" s="95">
        <v>10000</v>
      </c>
      <c r="F41" s="63" t="s">
        <v>14</v>
      </c>
      <c r="G41" s="93">
        <f>E41*F41</f>
        <v>10000</v>
      </c>
      <c r="H41" s="90"/>
      <c r="I41" s="63">
        <v>1</v>
      </c>
      <c r="J41" s="93">
        <f>G41*I41</f>
        <v>10000</v>
      </c>
      <c r="K41" s="90"/>
      <c r="L41" s="92">
        <f>(E41-G41)*I41</f>
        <v>0</v>
      </c>
      <c r="M41" s="171"/>
    </row>
    <row r="42" ht="21" customHeight="1" spans="2:13">
      <c r="B42" s="60" t="s">
        <v>18</v>
      </c>
      <c r="C42" s="94" t="s">
        <v>74</v>
      </c>
      <c r="D42" s="62" t="s">
        <v>73</v>
      </c>
      <c r="E42" s="95">
        <v>8500</v>
      </c>
      <c r="F42" s="63">
        <v>1</v>
      </c>
      <c r="G42" s="93">
        <f>E42*F42</f>
        <v>8500</v>
      </c>
      <c r="H42" s="90"/>
      <c r="I42" s="63">
        <v>1</v>
      </c>
      <c r="J42" s="93">
        <f>G42*I42</f>
        <v>8500</v>
      </c>
      <c r="K42" s="90"/>
      <c r="L42" s="92">
        <f>(E42-G42)*I42</f>
        <v>0</v>
      </c>
      <c r="M42" s="171"/>
    </row>
    <row r="43" ht="21" customHeight="1" spans="2:13">
      <c r="B43" s="96" t="s">
        <v>75</v>
      </c>
      <c r="C43" s="97"/>
      <c r="D43" s="97"/>
      <c r="E43" s="97"/>
      <c r="F43" s="97"/>
      <c r="G43" s="97"/>
      <c r="H43" s="97"/>
      <c r="I43" s="97"/>
      <c r="J43" s="172">
        <f>SUM(J40:J42)</f>
        <v>78500</v>
      </c>
      <c r="K43" s="173"/>
      <c r="L43" s="92"/>
      <c r="M43" s="171"/>
    </row>
    <row r="44" ht="15.95" customHeight="1" spans="2:13">
      <c r="B44" s="98" t="s">
        <v>76</v>
      </c>
      <c r="C44" s="99"/>
      <c r="D44" s="99"/>
      <c r="E44" s="99"/>
      <c r="F44" s="99"/>
      <c r="G44" s="99"/>
      <c r="H44" s="99"/>
      <c r="I44" s="99"/>
      <c r="J44" s="99"/>
      <c r="K44" s="99"/>
      <c r="L44" s="174"/>
      <c r="M44" s="175"/>
    </row>
    <row r="45" ht="18" customHeight="1" spans="2:13">
      <c r="B45" s="85" t="s">
        <v>31</v>
      </c>
      <c r="C45" s="86" t="s">
        <v>77</v>
      </c>
      <c r="D45" s="86" t="s">
        <v>78</v>
      </c>
      <c r="E45" s="86"/>
      <c r="F45" s="86"/>
      <c r="G45" s="86"/>
      <c r="H45" s="86" t="s">
        <v>43</v>
      </c>
      <c r="I45" s="86" t="s">
        <v>44</v>
      </c>
      <c r="J45" s="86" t="s">
        <v>13</v>
      </c>
      <c r="K45" s="176"/>
      <c r="L45" s="50"/>
      <c r="M45" s="177"/>
    </row>
    <row r="46" ht="17" customHeight="1" spans="2:14">
      <c r="B46" s="60" t="s">
        <v>14</v>
      </c>
      <c r="C46" s="62" t="s">
        <v>79</v>
      </c>
      <c r="D46" s="100"/>
      <c r="E46" s="101"/>
      <c r="F46" s="101"/>
      <c r="G46" s="90"/>
      <c r="H46" s="92"/>
      <c r="I46" s="178"/>
      <c r="J46" s="93">
        <f>I46*H46</f>
        <v>0</v>
      </c>
      <c r="K46" s="179"/>
      <c r="L46" s="180"/>
      <c r="M46" s="181"/>
      <c r="N46" s="167"/>
    </row>
    <row r="47" ht="17" customHeight="1" spans="2:14">
      <c r="B47" s="60" t="s">
        <v>16</v>
      </c>
      <c r="C47" s="62" t="s">
        <v>80</v>
      </c>
      <c r="D47" s="100"/>
      <c r="E47" s="101"/>
      <c r="F47" s="101"/>
      <c r="G47" s="90"/>
      <c r="H47" s="92"/>
      <c r="I47" s="178"/>
      <c r="J47" s="93">
        <v>0</v>
      </c>
      <c r="K47" s="179"/>
      <c r="L47" s="180"/>
      <c r="M47" s="181"/>
      <c r="N47" s="167"/>
    </row>
    <row r="48" ht="15.95" customHeight="1" spans="2:14">
      <c r="B48" s="102" t="s">
        <v>81</v>
      </c>
      <c r="C48" s="103"/>
      <c r="D48" s="103"/>
      <c r="E48" s="103"/>
      <c r="F48" s="103"/>
      <c r="G48" s="103"/>
      <c r="H48" s="103"/>
      <c r="I48" s="103"/>
      <c r="J48" s="182"/>
      <c r="K48" s="183">
        <v>0</v>
      </c>
      <c r="L48" s="50"/>
      <c r="M48" s="177"/>
      <c r="N48" s="167"/>
    </row>
    <row r="49" ht="16.5" customHeight="1" spans="2:13">
      <c r="B49" s="104" t="s">
        <v>59</v>
      </c>
      <c r="C49" s="105"/>
      <c r="D49" s="105"/>
      <c r="E49" s="105"/>
      <c r="F49" s="105"/>
      <c r="G49" s="105"/>
      <c r="H49" s="105"/>
      <c r="I49" s="105"/>
      <c r="J49" s="184"/>
      <c r="K49" s="185">
        <f>J43+K48</f>
        <v>78500</v>
      </c>
      <c r="L49" s="186"/>
      <c r="M49" s="187"/>
    </row>
    <row r="50" ht="18" customHeight="1" spans="2:13">
      <c r="B50" s="106"/>
      <c r="C50" s="49"/>
      <c r="D50" s="49"/>
      <c r="E50" s="50"/>
      <c r="F50" s="49"/>
      <c r="G50" s="49"/>
      <c r="H50" s="107"/>
      <c r="I50" s="188"/>
      <c r="J50" s="107"/>
      <c r="K50" s="49"/>
      <c r="L50" s="50"/>
      <c r="M50" s="140"/>
    </row>
    <row r="51" ht="18" customHeight="1" spans="2:13">
      <c r="B51" s="108" t="s">
        <v>82</v>
      </c>
      <c r="C51" s="109"/>
      <c r="D51" s="109"/>
      <c r="E51" s="109"/>
      <c r="F51" s="109"/>
      <c r="G51" s="109"/>
      <c r="H51" s="110"/>
      <c r="I51" s="110"/>
      <c r="J51" s="49"/>
      <c r="K51" s="49"/>
      <c r="L51" s="50"/>
      <c r="M51" s="140"/>
    </row>
    <row r="52" ht="18" customHeight="1" spans="2:13">
      <c r="B52" s="58" t="s">
        <v>31</v>
      </c>
      <c r="C52" s="111" t="s">
        <v>83</v>
      </c>
      <c r="D52" s="112" t="s">
        <v>43</v>
      </c>
      <c r="E52" s="113" t="s">
        <v>44</v>
      </c>
      <c r="F52" s="113" t="s">
        <v>13</v>
      </c>
      <c r="G52" s="114"/>
      <c r="H52" s="115"/>
      <c r="I52" s="189" t="s">
        <v>68</v>
      </c>
      <c r="J52" s="49"/>
      <c r="K52" s="49"/>
      <c r="L52" s="50"/>
      <c r="M52" s="140"/>
    </row>
    <row r="53" ht="39" customHeight="1" spans="2:13">
      <c r="B53" s="116">
        <v>1</v>
      </c>
      <c r="C53" s="62" t="s">
        <v>84</v>
      </c>
      <c r="D53" s="62" t="s">
        <v>85</v>
      </c>
      <c r="E53" s="62" t="s">
        <v>14</v>
      </c>
      <c r="F53" s="117">
        <f>E53*D53</f>
        <v>8000</v>
      </c>
      <c r="G53" s="117"/>
      <c r="H53" s="117"/>
      <c r="I53" s="190"/>
      <c r="J53" s="49"/>
      <c r="K53" s="49"/>
      <c r="L53" s="50"/>
      <c r="M53" s="140"/>
    </row>
    <row r="54" ht="18" customHeight="1" spans="2:13">
      <c r="B54" s="104" t="s">
        <v>59</v>
      </c>
      <c r="C54" s="105"/>
      <c r="D54" s="105"/>
      <c r="E54" s="105"/>
      <c r="F54" s="118">
        <f>SUM(F53:H53)</f>
        <v>8000</v>
      </c>
      <c r="G54" s="119"/>
      <c r="H54" s="118"/>
      <c r="I54" s="191"/>
      <c r="J54" s="49"/>
      <c r="K54" s="49"/>
      <c r="L54" s="50"/>
      <c r="M54" s="140"/>
    </row>
    <row r="55" ht="18" customHeight="1" spans="1:13">
      <c r="A55" s="106"/>
      <c r="B55" s="106"/>
      <c r="C55" s="120"/>
      <c r="D55" s="121"/>
      <c r="E55" s="120"/>
      <c r="F55" s="121"/>
      <c r="G55" s="120"/>
      <c r="H55" s="121"/>
      <c r="I55" s="192"/>
      <c r="J55" s="193"/>
      <c r="K55" s="49"/>
      <c r="L55" s="50"/>
      <c r="M55" s="140"/>
    </row>
    <row r="56" ht="18" customHeight="1" spans="2:13">
      <c r="B56" s="122" t="s">
        <v>86</v>
      </c>
      <c r="C56" s="123"/>
      <c r="D56" s="124"/>
      <c r="E56" s="123"/>
      <c r="F56" s="124"/>
      <c r="G56" s="123"/>
      <c r="H56" s="125"/>
      <c r="I56" s="50"/>
      <c r="J56" s="49"/>
      <c r="K56" s="49"/>
      <c r="L56" s="50"/>
      <c r="M56" s="140"/>
    </row>
    <row r="57" ht="18" customHeight="1" spans="2:13">
      <c r="B57" s="126" t="s">
        <v>31</v>
      </c>
      <c r="C57" s="127" t="s">
        <v>77</v>
      </c>
      <c r="D57" s="128" t="s">
        <v>78</v>
      </c>
      <c r="E57" s="129" t="s">
        <v>43</v>
      </c>
      <c r="F57" s="129" t="s">
        <v>44</v>
      </c>
      <c r="G57" s="130" t="s">
        <v>13</v>
      </c>
      <c r="H57" s="131"/>
      <c r="I57" s="50"/>
      <c r="J57" s="49"/>
      <c r="K57" s="49"/>
      <c r="L57" s="50"/>
      <c r="M57" s="140"/>
    </row>
    <row r="58" ht="17" customHeight="1" spans="2:13">
      <c r="B58" s="60" t="s">
        <v>14</v>
      </c>
      <c r="C58" s="62" t="s">
        <v>79</v>
      </c>
      <c r="D58" s="86"/>
      <c r="E58" s="132"/>
      <c r="F58" s="73"/>
      <c r="G58" s="133">
        <f>E58*F58</f>
        <v>0</v>
      </c>
      <c r="H58" s="134"/>
      <c r="I58" s="50"/>
      <c r="J58" s="49"/>
      <c r="K58" s="49"/>
      <c r="L58" s="50"/>
      <c r="M58" s="140"/>
    </row>
    <row r="59" ht="17" customHeight="1" spans="2:13">
      <c r="B59" s="135" t="s">
        <v>16</v>
      </c>
      <c r="C59" s="136" t="s">
        <v>80</v>
      </c>
      <c r="D59" s="86"/>
      <c r="E59" s="132"/>
      <c r="F59" s="73"/>
      <c r="G59" s="133">
        <f>E59*F59</f>
        <v>0</v>
      </c>
      <c r="H59" s="134"/>
      <c r="I59" s="50"/>
      <c r="J59" s="49"/>
      <c r="K59" s="49"/>
      <c r="L59" s="50"/>
      <c r="M59" s="140"/>
    </row>
    <row r="60" ht="18" customHeight="1" spans="2:13">
      <c r="B60" s="104" t="s">
        <v>59</v>
      </c>
      <c r="C60" s="105"/>
      <c r="D60" s="105"/>
      <c r="E60" s="105"/>
      <c r="F60" s="105"/>
      <c r="G60" s="137">
        <f>SUM(G58:H59)</f>
        <v>0</v>
      </c>
      <c r="H60" s="138"/>
      <c r="I60" s="194"/>
      <c r="J60" s="195"/>
      <c r="K60" s="195"/>
      <c r="L60" s="194"/>
      <c r="M60" s="196"/>
    </row>
  </sheetData>
  <mergeCells count="86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10:F10"/>
    <mergeCell ref="H10:K10"/>
    <mergeCell ref="C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B18:F18"/>
    <mergeCell ref="H18:K18"/>
    <mergeCell ref="B19:F19"/>
    <mergeCell ref="H19:K19"/>
    <mergeCell ref="B21:M21"/>
    <mergeCell ref="C22:M22"/>
    <mergeCell ref="B25:L25"/>
    <mergeCell ref="C26:M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B31:L31"/>
    <mergeCell ref="D32:G32"/>
    <mergeCell ref="H32:L32"/>
    <mergeCell ref="D33:G33"/>
    <mergeCell ref="H33:L33"/>
    <mergeCell ref="B34:L34"/>
    <mergeCell ref="B35:L35"/>
    <mergeCell ref="B37:M37"/>
    <mergeCell ref="G38:H38"/>
    <mergeCell ref="J38:K38"/>
    <mergeCell ref="B39:M39"/>
    <mergeCell ref="G40:H40"/>
    <mergeCell ref="J40:K40"/>
    <mergeCell ref="G41:H41"/>
    <mergeCell ref="J41:K41"/>
    <mergeCell ref="G42:H42"/>
    <mergeCell ref="J42:K42"/>
    <mergeCell ref="B43:I43"/>
    <mergeCell ref="J43:K43"/>
    <mergeCell ref="B44:M44"/>
    <mergeCell ref="D45:G45"/>
    <mergeCell ref="J45:K45"/>
    <mergeCell ref="D46:G46"/>
    <mergeCell ref="J46:K46"/>
    <mergeCell ref="D47:G47"/>
    <mergeCell ref="J47:K47"/>
    <mergeCell ref="B48:I48"/>
    <mergeCell ref="B49:I49"/>
    <mergeCell ref="B51:I51"/>
    <mergeCell ref="F52:H52"/>
    <mergeCell ref="F53:H53"/>
    <mergeCell ref="B54:E54"/>
    <mergeCell ref="F54:I54"/>
    <mergeCell ref="B56:C56"/>
    <mergeCell ref="G57:H57"/>
    <mergeCell ref="G58:H58"/>
    <mergeCell ref="G59:H59"/>
    <mergeCell ref="B60:F60"/>
    <mergeCell ref="G60:H60"/>
    <mergeCell ref="M41:M42"/>
  </mergeCells>
  <conditionalFormatting sqref="M34">
    <cfRule type="cellIs" dxfId="0" priority="24" stopIfTrue="1" operator="lessThan">
      <formula>0</formula>
    </cfRule>
  </conditionalFormatting>
  <conditionalFormatting sqref="M35">
    <cfRule type="cellIs" dxfId="0" priority="39" stopIfTrue="1" operator="lessThan">
      <formula>0</formula>
    </cfRule>
  </conditionalFormatting>
  <conditionalFormatting sqref="G41:H41">
    <cfRule type="cellIs" dxfId="0" priority="12" stopIfTrue="1" operator="lessThan">
      <formula>0</formula>
    </cfRule>
  </conditionalFormatting>
  <conditionalFormatting sqref="J41:K41">
    <cfRule type="cellIs" dxfId="0" priority="7" stopIfTrue="1" operator="lessThan">
      <formula>0</formula>
    </cfRule>
  </conditionalFormatting>
  <conditionalFormatting sqref="G42:H42">
    <cfRule type="cellIs" dxfId="0" priority="10" stopIfTrue="1" operator="lessThan">
      <formula>0</formula>
    </cfRule>
  </conditionalFormatting>
  <conditionalFormatting sqref="J42:K42">
    <cfRule type="cellIs" dxfId="0" priority="5" stopIfTrue="1" operator="lessThan">
      <formula>0</formula>
    </cfRule>
  </conditionalFormatting>
  <conditionalFormatting sqref="E41:E42">
    <cfRule type="cellIs" dxfId="0" priority="37" stopIfTrue="1" operator="lessThan">
      <formula>0</formula>
    </cfRule>
  </conditionalFormatting>
  <conditionalFormatting sqref="I52:I53">
    <cfRule type="cellIs" dxfId="0" priority="25" stopIfTrue="1" operator="lessThan">
      <formula>0</formula>
    </cfRule>
  </conditionalFormatting>
  <conditionalFormatting sqref="H11:K17 H18:H19 M27:M32 M23:M25 H33:M33 E40 J40:L40 G40:H40 L41:L43 K48 E58:E59 J43 G58:G59 H46:H47 J46:J47 H55:J55 J51:J54 H50:J50 L49:M49 K20">
    <cfRule type="cellIs" dxfId="0" priority="48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2024-11-14T03:09:17Z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C1DA236C7E3143E3AAD488D5B3332510_13</vt:lpwstr>
  </property>
  <property fmtid="{D5CDD505-2E9C-101B-9397-08002B2CF9AE}" pid="3" name="KSOProductBuildVer">
    <vt:lpwstr>2052-12.1.0.18608</vt:lpwstr>
  </property>
</Properties>
</file>