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<sst xmlns="http://schemas.openxmlformats.org/spreadsheetml/2006/main" count="138" uniqueCount="90">
  <si>
    <t>公关类服务费用报价单</t>
  </si>
  <si>
    <t xml:space="preserve">项目名称： </t>
  </si>
  <si>
    <t>美敦力CRM心动过缓疗法科普中国行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</si>
  <si>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</si>
  <si>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</si>
  <si>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</si>
  <si>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</si>
  <si>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</si>
  <si>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</si>
  <si>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</si>
  <si>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2025.3.26</t>
  </si>
  <si>
    <t>报价有效期：</t>
  </si>
  <si>
    <t>2025.4.26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</si>
  <si>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</si>
  <si>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</si>
  <si>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</si>
  <si>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</si>
  <si>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</si>
  <si>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</si>
  <si>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</si>
  <si>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</si>
  <si>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</si>
  <si>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</si>
  <si>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</si>
  <si>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</si>
  <si>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</si>
  <si>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</si>
  <si>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</si>
  <si>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</si>
  <si>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</si>
  <si>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</si>
  <si>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</si>
  <si>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</si>
  <si>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</si>
  <si>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</si>
  <si>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</si>
  <si>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</si>
  <si>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</si>
  <si>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</si>
  <si>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</si>
  <si>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</si>
  <si>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文案撰写及媒体管理</t>
  </si>
  <si>
    <t>描述</t>
  </si>
  <si>
    <t>单价</t>
  </si>
  <si>
    <t>数量</t>
  </si>
  <si>
    <t>次数</t>
  </si>
  <si>
    <t>单位</t>
  </si>
  <si>
    <t>电视台沟通及协调（费率卡）</t>
  </si>
  <si>
    <t>含选题沟通、采访需求对接，以及拍摄画面需求协调</t>
  </si>
  <si>
    <t>家</t>
  </si>
  <si>
    <t>FAQ撰写（中文）（2500字以内）</t>
  </si>
  <si>
    <t>8个Q以内，非crisis/issue相关，2500字以内</t>
  </si>
  <si>
    <t>篇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</si>
  <si>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</si>
  <si>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</si>
  <si>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</si>
  <si>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</si>
  <si>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</si>
  <si>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</si>
  <si>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</si>
  <si>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</si>
  <si>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</si>
  <si>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</si>
  <si>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</si>
  <si>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</si>
  <si>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</si>
  <si>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</si>
  <si>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</t>
  </si>
  <si>
    <t>浙江电视台融媒体、杭州电视台</t>
  </si>
  <si>
    <t>杭州电视台健康生活圈栏目
1、演播厅现场录制
2、视频号直播一个小时
3、播出视频剪辑1条短视频（视频号发布）
4、电视播出约20分钟左右
浙江电视台融媒体
浙江名医馆抖音微博，Z健康视频号快手号分发</t>
  </si>
  <si>
    <t>河南电视台</t>
  </si>
  <si>
    <t>河南都市大医生
1、演播厅现场录制
2、电视播出约20分钟左右
3、官方APP同步
4、播出视频拆分1条短视频，抖音或快手等百万粉丝号（其一发布）</t>
  </si>
  <si>
    <t>成都电视台</t>
  </si>
  <si>
    <t>天府健康
1、演播厅现场录制
2、电视播出约20分钟左右
3、官方APP同步
4、播出视频拆分1条短视频，成都电视台微信公众号</t>
  </si>
  <si>
    <t xml:space="preserve"> 青岛电视台 </t>
  </si>
  <si>
    <t>1、演播厅现场录制
2、电视播出约15分钟左右
3、播出视频剪辑1条短视频，视频号或抖音号发布</t>
  </si>
  <si>
    <t>长沙电视台</t>
  </si>
  <si>
    <t>融媒体
1、采访拍摄科普短视频约（1-2分钟）
2、我的长沙官方APP发布
3、视频号、抖音号、快手号等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</si>
  <si>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</si>
  <si>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</si>
  <si>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</si>
  <si>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</si>
  <si>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</si>
  <si>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</si>
  <si>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</si>
  <si>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</si>
  <si>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</si>
  <si>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</t>
  </si>
  <si>
    <t>公关公司差旅费用（如有）：</t>
  </si>
  <si>
    <t>往返交通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</si>
</sst>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.00_);[Red]\(0.00\)"/>
    <numFmt numFmtId="181" formatCode="0.00&quot; &quot;"/>
  </numFmts>
  <fonts count="37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7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6" applyNumberFormat="0" applyFill="0" applyAlignment="0" applyProtection="0">
      <alignment vertical="center"/>
    </xf>
    <xf numFmtId="0" fontId="24" fillId="0" borderId="76" applyNumberFormat="0" applyFill="0" applyAlignment="0" applyProtection="0">
      <alignment vertical="center"/>
    </xf>
    <xf numFmtId="0" fontId="25" fillId="0" borderId="7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78" applyNumberFormat="0" applyAlignment="0" applyProtection="0">
      <alignment vertical="center"/>
    </xf>
    <xf numFmtId="0" fontId="27" fillId="9" borderId="79" applyNumberFormat="0" applyAlignment="0" applyProtection="0">
      <alignment vertical="center"/>
    </xf>
    <xf numFmtId="0" fontId="28" fillId="9" borderId="78" applyNumberFormat="0" applyAlignment="0" applyProtection="0">
      <alignment vertical="center"/>
    </xf>
    <xf numFmtId="0" fontId="29" fillId="10" borderId="80" applyNumberFormat="0" applyAlignment="0" applyProtection="0">
      <alignment vertical="center"/>
    </xf>
    <xf numFmtId="0" fontId="30" fillId="0" borderId="81" applyNumberFormat="0" applyFill="0" applyAlignment="0" applyProtection="0">
      <alignment vertical="center"/>
    </xf>
    <xf numFmtId="0" fontId="31" fillId="0" borderId="8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87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5" borderId="16" xfId="0" applyNumberFormat="1" applyFont="1" applyFill="1" applyBorder="1" applyAlignment="1">
      <alignment horizontal="right" vertical="center"/>
    </xf>
    <xf numFmtId="49" fontId="1" fillId="5" borderId="2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3" xfId="0" applyFont="1" applyFill="1" applyBorder="1" applyAlignment="1"/>
    <xf numFmtId="0" fontId="0" fillId="2" borderId="34" xfId="0" applyFont="1" applyFill="1" applyBorder="1" applyAlignment="1"/>
    <xf numFmtId="49" fontId="9" fillId="2" borderId="5" xfId="0" applyNumberFormat="1" applyFont="1" applyFill="1" applyBorder="1" applyAlignment="1">
      <alignment horizontal="left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3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5" fontId="2" fillId="2" borderId="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1" fillId="2" borderId="35" xfId="0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49" fontId="2" fillId="2" borderId="33" xfId="0" applyNumberFormat="1" applyFont="1" applyFill="1" applyBorder="1" applyAlignment="1">
      <alignment horizontal="center"/>
    </xf>
    <xf numFmtId="0" fontId="0" fillId="2" borderId="36" xfId="0" applyFont="1" applyFill="1" applyBorder="1" applyAlignment="1"/>
    <xf numFmtId="49" fontId="1" fillId="2" borderId="35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37" xfId="0" applyNumberFormat="1" applyFont="1" applyFill="1" applyBorder="1" applyAlignment="1">
      <alignment horizontal="right" vertical="center" wrapText="1"/>
    </xf>
    <xf numFmtId="0" fontId="6" fillId="6" borderId="18" xfId="0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49" fontId="12" fillId="4" borderId="22" xfId="0" applyNumberFormat="1" applyFont="1" applyFill="1" applyBorder="1" applyAlignment="1">
      <alignment horizontal="left" vertical="center" wrapText="1"/>
    </xf>
    <xf numFmtId="49" fontId="12" fillId="4" borderId="23" xfId="0" applyNumberFormat="1" applyFont="1" applyFill="1" applyBorder="1" applyAlignment="1">
      <alignment horizontal="left" vertical="center" wrapText="1"/>
    </xf>
    <xf numFmtId="49" fontId="12" fillId="4" borderId="38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180" fontId="6" fillId="6" borderId="40" xfId="0" applyNumberFormat="1" applyFont="1" applyFill="1" applyBorder="1" applyAlignment="1">
      <alignment horizontal="center" vertical="center" wrapText="1"/>
    </xf>
    <xf numFmtId="180" fontId="6" fillId="6" borderId="4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4" borderId="42" xfId="0" applyNumberFormat="1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vertical="center"/>
    </xf>
    <xf numFmtId="49" fontId="12" fillId="4" borderId="43" xfId="0" applyNumberFormat="1" applyFont="1" applyFill="1" applyBorder="1" applyAlignment="1">
      <alignment horizontal="left" vertical="center" wrapText="1"/>
    </xf>
    <xf numFmtId="49" fontId="12" fillId="4" borderId="44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33" xfId="0" applyNumberFormat="1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/>
    </xf>
    <xf numFmtId="180" fontId="6" fillId="6" borderId="48" xfId="0" applyNumberFormat="1" applyFont="1" applyFill="1" applyBorder="1" applyAlignment="1">
      <alignment horizontal="center" vertical="center" wrapText="1"/>
    </xf>
    <xf numFmtId="180" fontId="14" fillId="6" borderId="49" xfId="0" applyNumberFormat="1" applyFont="1" applyFill="1" applyBorder="1" applyAlignment="1">
      <alignment vertical="center"/>
    </xf>
    <xf numFmtId="0" fontId="0" fillId="2" borderId="50" xfId="0" applyFont="1" applyFill="1" applyBorder="1" applyAlignment="1"/>
    <xf numFmtId="0" fontId="0" fillId="2" borderId="51" xfId="0" applyFont="1" applyFill="1" applyBorder="1" applyAlignment="1"/>
    <xf numFmtId="0" fontId="2" fillId="2" borderId="15" xfId="0" applyFont="1" applyFill="1" applyBorder="1" applyAlignment="1">
      <alignment horizontal="center"/>
    </xf>
    <xf numFmtId="181" fontId="2" fillId="2" borderId="52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176" fontId="2" fillId="2" borderId="55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56" xfId="0" applyNumberFormat="1" applyFont="1" applyFill="1" applyBorder="1" applyAlignment="1">
      <alignment horizontal="center" vertical="center"/>
    </xf>
    <xf numFmtId="176" fontId="1" fillId="2" borderId="55" xfId="0" applyNumberFormat="1" applyFont="1" applyFill="1" applyBorder="1" applyAlignment="1">
      <alignment horizontal="center" vertical="center"/>
    </xf>
    <xf numFmtId="176" fontId="1" fillId="2" borderId="57" xfId="0" applyNumberFormat="1" applyFont="1" applyFill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6" fillId="0" borderId="58" xfId="0" applyNumberFormat="1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9" fontId="2" fillId="2" borderId="59" xfId="0" applyNumberFormat="1" applyFont="1" applyFill="1" applyBorder="1" applyAlignment="1">
      <alignment horizontal="center" vertical="center"/>
    </xf>
    <xf numFmtId="176" fontId="1" fillId="0" borderId="59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4" fillId="0" borderId="59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0" fontId="1" fillId="0" borderId="59" xfId="0" applyNumberFormat="1" applyFont="1" applyFill="1" applyBorder="1" applyAlignment="1">
      <alignment horizontal="center" vertical="center"/>
    </xf>
    <xf numFmtId="180" fontId="1" fillId="5" borderId="6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59" xfId="0" applyNumberFormat="1" applyFont="1" applyFill="1" applyBorder="1" applyAlignment="1">
      <alignment horizontal="center" vertical="center" wrapText="1"/>
    </xf>
    <xf numFmtId="0" fontId="0" fillId="2" borderId="61" xfId="0" applyFont="1" applyFill="1" applyBorder="1" applyAlignment="1"/>
    <xf numFmtId="49" fontId="16" fillId="2" borderId="62" xfId="0" applyNumberFormat="1" applyFont="1" applyFill="1" applyBorder="1" applyAlignment="1">
      <alignment horizontal="center" vertical="center" wrapText="1"/>
    </xf>
    <xf numFmtId="49" fontId="2" fillId="2" borderId="63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180" fontId="0" fillId="2" borderId="5" xfId="0" applyNumberFormat="1" applyFont="1" applyFill="1" applyBorder="1" applyAlignment="1"/>
    <xf numFmtId="0" fontId="11" fillId="2" borderId="9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66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64" xfId="0" applyFont="1" applyFill="1" applyBorder="1" applyAlignment="1"/>
    <xf numFmtId="0" fontId="1" fillId="2" borderId="15" xfId="0" applyFont="1" applyFill="1" applyBorder="1" applyAlignment="1">
      <alignment horizontal="right" vertical="center" wrapText="1"/>
    </xf>
    <xf numFmtId="178" fontId="2" fillId="2" borderId="65" xfId="0" applyNumberFormat="1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right" vertical="center" wrapText="1"/>
    </xf>
    <xf numFmtId="180" fontId="6" fillId="6" borderId="19" xfId="0" applyNumberFormat="1" applyFont="1" applyFill="1" applyBorder="1" applyAlignment="1">
      <alignment horizontal="center" vertical="center" wrapText="1"/>
    </xf>
    <xf numFmtId="179" fontId="6" fillId="0" borderId="68" xfId="0" applyNumberFormat="1" applyFont="1" applyFill="1" applyBorder="1" applyAlignment="1">
      <alignment horizontal="center" vertical="center"/>
    </xf>
    <xf numFmtId="179" fontId="6" fillId="0" borderId="69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80" fontId="6" fillId="6" borderId="7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73" xfId="0" applyFont="1" applyFill="1" applyBorder="1" applyAlignment="1">
      <alignment horizontal="center" vertical="center"/>
    </xf>
    <xf numFmtId="0" fontId="0" fillId="2" borderId="73" xfId="0" applyFont="1" applyFill="1" applyBorder="1" applyAlignment="1"/>
    <xf numFmtId="0" fontId="0" fillId="2" borderId="74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0"/>
  <sheetViews>
    <sheetView showGridLines="0" tabSelected="1" zoomScale="85" zoomScaleNormal="85" workbookViewId="0">
      <selection activeCell="P12" sqref="P12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10.675" style="1" customWidth="1"/>
    <col min="10" max="10" width="9.275" style="1" customWidth="1"/>
    <col min="11" max="11" width="14.6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132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42"/>
      <c r="M2" s="133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34"/>
      <c r="L3" s="135"/>
      <c r="M3" s="133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34"/>
      <c r="L4" s="135"/>
      <c r="M4" s="133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34"/>
      <c r="L5" s="135"/>
      <c r="M5" s="133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34"/>
      <c r="L6" s="135"/>
      <c r="M6" s="133"/>
    </row>
    <row r="7" ht="20" customHeight="1" spans="2:13">
      <c r="B7" s="8" t="s">
        <v>9</v>
      </c>
      <c r="C7" s="9"/>
      <c r="D7" s="13" t="s">
        <v>10</v>
      </c>
      <c r="E7" s="11"/>
      <c r="F7" s="11"/>
      <c r="G7" s="11"/>
      <c r="H7" s="11"/>
      <c r="I7" s="11"/>
      <c r="J7" s="11"/>
      <c r="K7" s="134"/>
      <c r="L7" s="135"/>
      <c r="M7" s="133"/>
    </row>
    <row r="8" ht="17" customHeight="1" spans="2:13">
      <c r="B8" s="8" t="s">
        <v>11</v>
      </c>
      <c r="C8" s="9"/>
      <c r="D8" s="13" t="s">
        <v>12</v>
      </c>
      <c r="E8" s="11"/>
      <c r="F8" s="11"/>
      <c r="G8" s="11"/>
      <c r="H8" s="11"/>
      <c r="I8" s="11"/>
      <c r="J8" s="11"/>
      <c r="K8" s="134"/>
      <c r="L8" s="135"/>
      <c r="M8" s="133"/>
    </row>
    <row r="9" ht="18" customHeight="1" spans="2:13">
      <c r="B9" s="14"/>
      <c r="C9" s="15"/>
      <c r="D9" s="15"/>
      <c r="E9" s="16"/>
      <c r="F9" s="15"/>
      <c r="G9" s="15"/>
      <c r="H9" s="15"/>
      <c r="I9" s="16"/>
      <c r="J9" s="15"/>
      <c r="K9" s="15"/>
      <c r="L9" s="136"/>
      <c r="M9" s="133"/>
    </row>
    <row r="10" ht="18" customHeight="1" spans="2:13">
      <c r="B10" s="17" t="s">
        <v>13</v>
      </c>
      <c r="C10" s="18"/>
      <c r="D10" s="18"/>
      <c r="E10" s="19"/>
      <c r="F10" s="18"/>
      <c r="G10" s="18"/>
      <c r="H10" s="18"/>
      <c r="I10" s="19"/>
      <c r="J10" s="18"/>
      <c r="K10" s="18"/>
      <c r="L10" s="42"/>
      <c r="M10" s="133"/>
    </row>
    <row r="11" ht="18" customHeight="1" spans="2:13">
      <c r="B11" s="20" t="s">
        <v>14</v>
      </c>
      <c r="C11" s="21"/>
      <c r="D11" s="21"/>
      <c r="E11" s="21"/>
      <c r="F11" s="21"/>
      <c r="G11" s="21"/>
      <c r="H11" s="22" t="s">
        <v>15</v>
      </c>
      <c r="I11" s="21"/>
      <c r="J11" s="21"/>
      <c r="K11" s="137"/>
      <c r="L11" s="138"/>
      <c r="M11" s="133"/>
    </row>
    <row r="12" ht="18" customHeight="1" spans="2:13">
      <c r="B12" s="23" t="s">
        <v>16</v>
      </c>
      <c r="C12" s="24" t="s">
        <v>17</v>
      </c>
      <c r="D12" s="25"/>
      <c r="E12" s="25"/>
      <c r="F12" s="25"/>
      <c r="G12" s="25"/>
      <c r="H12" s="26">
        <f>M33</f>
        <v>123840</v>
      </c>
      <c r="I12" s="26"/>
      <c r="J12" s="26"/>
      <c r="K12" s="139"/>
      <c r="L12" s="138"/>
      <c r="M12" s="133"/>
    </row>
    <row r="13" ht="20" customHeight="1" spans="2:13">
      <c r="B13" s="23" t="s">
        <v>18</v>
      </c>
      <c r="C13" s="24" t="s">
        <v>19</v>
      </c>
      <c r="D13" s="25"/>
      <c r="E13" s="25"/>
      <c r="F13" s="25"/>
      <c r="G13" s="25"/>
      <c r="H13" s="26">
        <f>K49</f>
        <v>334000</v>
      </c>
      <c r="I13" s="26"/>
      <c r="J13" s="26"/>
      <c r="K13" s="139"/>
      <c r="L13" s="138"/>
      <c r="M13" s="133"/>
    </row>
    <row r="14" ht="20" customHeight="1" spans="2:13">
      <c r="B14" s="23" t="s">
        <v>20</v>
      </c>
      <c r="C14" s="24" t="s">
        <v>21</v>
      </c>
      <c r="D14" s="25"/>
      <c r="E14" s="25"/>
      <c r="F14" s="25"/>
      <c r="G14" s="25"/>
      <c r="H14" s="26">
        <f>F53</f>
        <v>0</v>
      </c>
      <c r="I14" s="26"/>
      <c r="J14" s="26"/>
      <c r="K14" s="139"/>
      <c r="L14" s="138"/>
      <c r="M14" s="133"/>
    </row>
    <row r="15" ht="18" customHeight="1" spans="2:13">
      <c r="B15" s="23" t="s">
        <v>22</v>
      </c>
      <c r="C15" s="27" t="s">
        <v>23</v>
      </c>
      <c r="D15" s="28"/>
      <c r="E15" s="28"/>
      <c r="F15" s="29"/>
      <c r="G15" s="25"/>
      <c r="H15" s="30">
        <f>G60</f>
        <v>8000</v>
      </c>
      <c r="I15" s="140"/>
      <c r="J15" s="140"/>
      <c r="K15" s="141"/>
      <c r="L15" s="138"/>
      <c r="M15" s="133"/>
    </row>
    <row r="16" ht="18" customHeight="1" spans="2:13">
      <c r="B16" s="23" t="s">
        <v>24</v>
      </c>
      <c r="C16" s="31" t="s">
        <v>25</v>
      </c>
      <c r="D16" s="32"/>
      <c r="E16" s="32"/>
      <c r="F16" s="32"/>
      <c r="G16" s="32"/>
      <c r="H16" s="33">
        <f>SUM(H12:H15)</f>
        <v>465840</v>
      </c>
      <c r="I16" s="33"/>
      <c r="J16" s="33"/>
      <c r="K16" s="142"/>
      <c r="L16" s="138"/>
      <c r="M16" s="133"/>
    </row>
    <row r="17" ht="18" customHeight="1" spans="2:13">
      <c r="B17" s="23" t="s">
        <v>26</v>
      </c>
      <c r="C17" s="31" t="s">
        <v>27</v>
      </c>
      <c r="D17" s="32"/>
      <c r="E17" s="32"/>
      <c r="F17" s="32"/>
      <c r="G17" s="32"/>
      <c r="H17" s="33">
        <f>H16*0.06</f>
        <v>27950.4</v>
      </c>
      <c r="I17" s="33"/>
      <c r="J17" s="33"/>
      <c r="K17" s="142"/>
      <c r="L17" s="138"/>
      <c r="M17" s="133"/>
    </row>
    <row r="18" ht="18" customHeight="1" spans="2:13">
      <c r="B18" s="34" t="s">
        <v>28</v>
      </c>
      <c r="C18" s="35" t="s">
        <v>29</v>
      </c>
      <c r="D18" s="36"/>
      <c r="E18" s="36"/>
      <c r="F18" s="37"/>
      <c r="G18" s="38"/>
      <c r="H18" s="39">
        <f>SUM(H16:K17)</f>
        <v>493790.4</v>
      </c>
      <c r="I18" s="39"/>
      <c r="J18" s="39"/>
      <c r="K18" s="143"/>
      <c r="L18" s="138"/>
      <c r="M18" s="133"/>
    </row>
    <row r="19" ht="18" customHeight="1" spans="2:13">
      <c r="B19" s="40"/>
      <c r="C19" s="41"/>
      <c r="D19" s="41"/>
      <c r="E19" s="42"/>
      <c r="F19" s="41"/>
      <c r="G19" s="41"/>
      <c r="H19" s="41"/>
      <c r="I19" s="42"/>
      <c r="J19" s="41"/>
      <c r="K19" s="100"/>
      <c r="L19" s="42"/>
      <c r="M19" s="133"/>
    </row>
    <row r="20" ht="18" customHeight="1" spans="2:13">
      <c r="B20" s="43" t="s">
        <v>30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44"/>
    </row>
    <row r="21" ht="18" customHeight="1" spans="2:13">
      <c r="B21" s="45" t="s">
        <v>31</v>
      </c>
      <c r="C21" s="46" t="s">
        <v>32</v>
      </c>
      <c r="D21" s="47"/>
      <c r="E21" s="47"/>
      <c r="F21" s="47"/>
      <c r="G21" s="48"/>
      <c r="H21" s="49"/>
      <c r="I21" s="46"/>
      <c r="J21" s="48"/>
      <c r="K21" s="49"/>
      <c r="L21" s="46"/>
      <c r="M21" s="145"/>
    </row>
    <row r="22" ht="30.95" customHeight="1" spans="2:13">
      <c r="B22" s="50"/>
      <c r="C22" s="51" t="s">
        <v>33</v>
      </c>
      <c r="D22" s="51" t="s">
        <v>34</v>
      </c>
      <c r="E22" s="51" t="s">
        <v>35</v>
      </c>
      <c r="F22" s="51" t="s">
        <v>36</v>
      </c>
      <c r="G22" s="51" t="s">
        <v>34</v>
      </c>
      <c r="H22" s="51" t="s">
        <v>35</v>
      </c>
      <c r="I22" s="51" t="s">
        <v>36</v>
      </c>
      <c r="J22" s="51" t="s">
        <v>34</v>
      </c>
      <c r="K22" s="51" t="s">
        <v>35</v>
      </c>
      <c r="L22" s="51" t="s">
        <v>36</v>
      </c>
      <c r="M22" s="146" t="s">
        <v>37</v>
      </c>
    </row>
    <row r="23" ht="53.1" customHeight="1" spans="2:13">
      <c r="B23" s="52" t="s">
        <v>16</v>
      </c>
      <c r="C23" s="53" t="s">
        <v>38</v>
      </c>
      <c r="D23" s="54" t="s">
        <v>39</v>
      </c>
      <c r="E23" s="55">
        <v>920</v>
      </c>
      <c r="F23" s="55">
        <v>32</v>
      </c>
      <c r="G23" s="54"/>
      <c r="H23" s="55"/>
      <c r="I23" s="55"/>
      <c r="J23" s="147"/>
      <c r="K23" s="147"/>
      <c r="L23" s="147"/>
      <c r="M23" s="148">
        <f>E23*F23+H23*I23+K23*L23</f>
        <v>29440</v>
      </c>
    </row>
    <row r="24" ht="18" customHeight="1" spans="2:13">
      <c r="B24" s="56" t="s">
        <v>40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149">
        <f>SUM(M23:M23)</f>
        <v>29440</v>
      </c>
    </row>
    <row r="25" ht="18" customHeight="1" spans="2:13">
      <c r="B25" s="45" t="s">
        <v>31</v>
      </c>
      <c r="C25" s="46" t="s">
        <v>41</v>
      </c>
      <c r="D25" s="47"/>
      <c r="E25" s="47"/>
      <c r="F25" s="47"/>
      <c r="G25" s="48"/>
      <c r="H25" s="49"/>
      <c r="I25" s="46"/>
      <c r="J25" s="48"/>
      <c r="K25" s="49"/>
      <c r="L25" s="46"/>
      <c r="M25" s="145"/>
    </row>
    <row r="26" ht="18" customHeight="1" spans="2:13">
      <c r="B26" s="58"/>
      <c r="C26" s="51" t="s">
        <v>33</v>
      </c>
      <c r="D26" s="59" t="s">
        <v>42</v>
      </c>
      <c r="E26" s="60" t="s">
        <v>43</v>
      </c>
      <c r="F26" s="60"/>
      <c r="G26" s="61"/>
      <c r="H26" s="51" t="s">
        <v>44</v>
      </c>
      <c r="I26" s="51"/>
      <c r="J26" s="150" t="s">
        <v>45</v>
      </c>
      <c r="K26" s="150"/>
      <c r="L26" s="150" t="s">
        <v>46</v>
      </c>
      <c r="M26" s="146" t="s">
        <v>37</v>
      </c>
    </row>
    <row r="27" ht="36" customHeight="1" spans="2:13">
      <c r="B27" s="52" t="s">
        <v>16</v>
      </c>
      <c r="C27" s="53" t="s">
        <v>47</v>
      </c>
      <c r="D27" s="62" t="s">
        <v>48</v>
      </c>
      <c r="E27" s="63">
        <v>4700</v>
      </c>
      <c r="F27" s="63"/>
      <c r="G27" s="64"/>
      <c r="H27" s="65">
        <v>5</v>
      </c>
      <c r="I27" s="51"/>
      <c r="J27" s="150">
        <v>1</v>
      </c>
      <c r="K27" s="150"/>
      <c r="L27" s="150" t="s">
        <v>49</v>
      </c>
      <c r="M27" s="148">
        <f>E27*H27*J27</f>
        <v>23500</v>
      </c>
    </row>
    <row r="28" ht="75" customHeight="1" spans="2:13">
      <c r="B28" s="52" t="s">
        <v>18</v>
      </c>
      <c r="C28" s="53" t="s">
        <v>50</v>
      </c>
      <c r="D28" s="62" t="s">
        <v>51</v>
      </c>
      <c r="E28" s="63">
        <v>7500</v>
      </c>
      <c r="F28" s="63"/>
      <c r="G28" s="64"/>
      <c r="H28" s="63">
        <v>5</v>
      </c>
      <c r="I28" s="63"/>
      <c r="J28" s="63">
        <v>1</v>
      </c>
      <c r="K28" s="63"/>
      <c r="L28" s="150" t="s">
        <v>52</v>
      </c>
      <c r="M28" s="148">
        <f>E28*H28*J28</f>
        <v>37500</v>
      </c>
    </row>
    <row r="29" ht="18" customHeight="1" spans="2:13">
      <c r="B29" s="56" t="s">
        <v>40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149">
        <f>SUM(M27:M28)</f>
        <v>61000</v>
      </c>
    </row>
    <row r="30" ht="18" customHeight="1" spans="2:13">
      <c r="B30" s="58" t="s">
        <v>31</v>
      </c>
      <c r="C30" s="66" t="s">
        <v>53</v>
      </c>
      <c r="D30" s="59" t="s">
        <v>54</v>
      </c>
      <c r="E30" s="67"/>
      <c r="F30" s="67"/>
      <c r="G30" s="68"/>
      <c r="H30" s="51" t="s">
        <v>55</v>
      </c>
      <c r="I30" s="150"/>
      <c r="J30" s="150"/>
      <c r="K30" s="150"/>
      <c r="L30" s="150"/>
      <c r="M30" s="151"/>
    </row>
    <row r="31" ht="33" customHeight="1" spans="2:13">
      <c r="B31" s="23" t="s">
        <v>16</v>
      </c>
      <c r="C31" s="53" t="s">
        <v>56</v>
      </c>
      <c r="D31" s="69">
        <f>K49</f>
        <v>334000</v>
      </c>
      <c r="E31" s="70"/>
      <c r="F31" s="70"/>
      <c r="G31" s="71"/>
      <c r="H31" s="72">
        <v>0.1</v>
      </c>
      <c r="I31" s="152"/>
      <c r="J31" s="152"/>
      <c r="K31" s="152"/>
      <c r="L31" s="153"/>
      <c r="M31" s="148">
        <f>H31*D31</f>
        <v>33400</v>
      </c>
    </row>
    <row r="32" ht="18" customHeight="1" spans="2:13">
      <c r="B32" s="56" t="s">
        <v>40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154">
        <f>SUM(M31:M31)</f>
        <v>33400</v>
      </c>
    </row>
    <row r="33" ht="18" customHeight="1" spans="2:18">
      <c r="B33" s="73" t="s">
        <v>57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155">
        <f>M24+M29+M32</f>
        <v>123840</v>
      </c>
      <c r="P33"/>
      <c r="Q33"/>
      <c r="R33"/>
    </row>
    <row r="34" ht="18" customHeight="1" spans="2:257">
      <c r="B34" s="40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133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  <c r="IS34" s="156"/>
      <c r="IT34" s="156"/>
      <c r="IU34" s="156"/>
      <c r="IV34" s="156"/>
      <c r="IW34" s="156"/>
    </row>
    <row r="35" ht="18" customHeight="1" spans="2:14">
      <c r="B35" s="43" t="s">
        <v>58</v>
      </c>
      <c r="C35" s="76"/>
      <c r="D35" s="44"/>
      <c r="E35" s="44"/>
      <c r="F35" s="44"/>
      <c r="G35" s="44"/>
      <c r="H35" s="44"/>
      <c r="I35" s="44"/>
      <c r="J35" s="44"/>
      <c r="K35" s="44"/>
      <c r="L35" s="44"/>
      <c r="M35" s="144"/>
      <c r="N35" s="157"/>
    </row>
    <row r="36" ht="18" customHeight="1" spans="2:13">
      <c r="B36" s="77" t="s">
        <v>31</v>
      </c>
      <c r="C36" s="78" t="s">
        <v>59</v>
      </c>
      <c r="D36" s="78" t="s">
        <v>60</v>
      </c>
      <c r="E36" s="78" t="s">
        <v>61</v>
      </c>
      <c r="F36" s="78" t="s">
        <v>62</v>
      </c>
      <c r="G36" s="78" t="s">
        <v>63</v>
      </c>
      <c r="H36" s="78"/>
      <c r="I36" s="78" t="s">
        <v>44</v>
      </c>
      <c r="J36" s="78" t="s">
        <v>64</v>
      </c>
      <c r="K36" s="78"/>
      <c r="L36" s="78" t="s">
        <v>65</v>
      </c>
      <c r="M36" s="158" t="s">
        <v>66</v>
      </c>
    </row>
    <row r="37" ht="20" customHeight="1" spans="2:13">
      <c r="B37" s="79" t="s">
        <v>67</v>
      </c>
      <c r="C37" s="80"/>
      <c r="D37" s="80"/>
      <c r="E37" s="80"/>
      <c r="F37" s="80"/>
      <c r="G37" s="81"/>
      <c r="H37" s="82"/>
      <c r="I37" s="80"/>
      <c r="J37" s="81"/>
      <c r="K37" s="82"/>
      <c r="L37" s="80"/>
      <c r="M37" s="159"/>
    </row>
    <row r="38" ht="150" customHeight="1" spans="2:13">
      <c r="B38" s="52" t="s">
        <v>16</v>
      </c>
      <c r="C38" s="54" t="s">
        <v>68</v>
      </c>
      <c r="D38" s="83" t="s">
        <v>69</v>
      </c>
      <c r="E38" s="84">
        <v>75000</v>
      </c>
      <c r="F38" s="55">
        <v>1</v>
      </c>
      <c r="G38" s="85">
        <f>E38*F38</f>
        <v>75000</v>
      </c>
      <c r="H38" s="82"/>
      <c r="I38" s="55">
        <v>1</v>
      </c>
      <c r="J38" s="85">
        <f>G38*I38</f>
        <v>75000</v>
      </c>
      <c r="K38" s="82"/>
      <c r="L38" s="84">
        <f>(E38-G38)*I38</f>
        <v>0</v>
      </c>
      <c r="M38" s="160"/>
    </row>
    <row r="39" ht="115" customHeight="1" spans="2:13">
      <c r="B39" s="52" t="s">
        <v>18</v>
      </c>
      <c r="C39" s="86" t="s">
        <v>70</v>
      </c>
      <c r="D39" s="87" t="s">
        <v>71</v>
      </c>
      <c r="E39" s="84">
        <v>75000</v>
      </c>
      <c r="F39" s="55" t="s">
        <v>16</v>
      </c>
      <c r="G39" s="85">
        <f>E39*F39</f>
        <v>75000</v>
      </c>
      <c r="H39" s="82"/>
      <c r="I39" s="55">
        <v>1</v>
      </c>
      <c r="J39" s="85">
        <f>G39*I39</f>
        <v>75000</v>
      </c>
      <c r="K39" s="82"/>
      <c r="L39" s="84">
        <f>(E39-G39)*I39</f>
        <v>0</v>
      </c>
      <c r="M39" s="161"/>
    </row>
    <row r="40" ht="101" customHeight="1" spans="2:13">
      <c r="B40" s="52" t="s">
        <v>20</v>
      </c>
      <c r="C40" s="86" t="s">
        <v>72</v>
      </c>
      <c r="D40" s="87" t="s">
        <v>73</v>
      </c>
      <c r="E40" s="88">
        <v>70000</v>
      </c>
      <c r="F40" s="55">
        <v>1</v>
      </c>
      <c r="G40" s="85">
        <f>E40*F40</f>
        <v>70000</v>
      </c>
      <c r="H40" s="82"/>
      <c r="I40" s="55">
        <v>1</v>
      </c>
      <c r="J40" s="85">
        <f>G40*I40</f>
        <v>70000</v>
      </c>
      <c r="K40" s="82"/>
      <c r="L40" s="84">
        <f>(E40-G40)*I40</f>
        <v>0</v>
      </c>
      <c r="M40" s="161"/>
    </row>
    <row r="41" ht="95" customHeight="1" spans="2:13">
      <c r="B41" s="52" t="s">
        <v>22</v>
      </c>
      <c r="C41" s="54" t="s">
        <v>74</v>
      </c>
      <c r="D41" s="87" t="s">
        <v>75</v>
      </c>
      <c r="E41" s="84">
        <v>52000</v>
      </c>
      <c r="F41" s="55">
        <v>1</v>
      </c>
      <c r="G41" s="85">
        <f>E41*F41</f>
        <v>52000</v>
      </c>
      <c r="H41" s="82"/>
      <c r="I41" s="55">
        <v>1</v>
      </c>
      <c r="J41" s="85">
        <f>G41*I41</f>
        <v>52000</v>
      </c>
      <c r="K41" s="82"/>
      <c r="L41" s="84">
        <f>(E41-G41)*I41</f>
        <v>0</v>
      </c>
      <c r="M41" s="161"/>
    </row>
    <row r="42" ht="92" customHeight="1" spans="2:13">
      <c r="B42" s="52" t="s">
        <v>24</v>
      </c>
      <c r="C42" s="86" t="s">
        <v>76</v>
      </c>
      <c r="D42" s="87" t="s">
        <v>77</v>
      </c>
      <c r="E42" s="88">
        <v>62000</v>
      </c>
      <c r="F42" s="55">
        <v>1</v>
      </c>
      <c r="G42" s="85">
        <f>E42*F42</f>
        <v>62000</v>
      </c>
      <c r="H42" s="82"/>
      <c r="I42" s="55">
        <v>1</v>
      </c>
      <c r="J42" s="85">
        <f>G42*I42</f>
        <v>62000</v>
      </c>
      <c r="K42" s="82"/>
      <c r="L42" s="84">
        <f>(E42-G42)*I42</f>
        <v>0</v>
      </c>
      <c r="M42" s="161"/>
    </row>
    <row r="43" ht="21" customHeight="1" spans="2:13">
      <c r="B43" s="89" t="s">
        <v>78</v>
      </c>
      <c r="C43" s="90"/>
      <c r="D43" s="90"/>
      <c r="E43" s="90"/>
      <c r="F43" s="90"/>
      <c r="G43" s="90"/>
      <c r="H43" s="90"/>
      <c r="I43" s="90"/>
      <c r="J43" s="162">
        <f>SUM(J38:J42)</f>
        <v>334000</v>
      </c>
      <c r="K43" s="163"/>
      <c r="L43" s="84"/>
      <c r="M43" s="161"/>
    </row>
    <row r="44" ht="15.95" customHeight="1" spans="2:13">
      <c r="B44" s="91" t="s">
        <v>79</v>
      </c>
      <c r="C44" s="92"/>
      <c r="D44" s="92"/>
      <c r="E44" s="92"/>
      <c r="F44" s="92"/>
      <c r="G44" s="92"/>
      <c r="H44" s="92"/>
      <c r="I44" s="92"/>
      <c r="J44" s="92"/>
      <c r="K44" s="92"/>
      <c r="L44" s="164"/>
      <c r="M44" s="165"/>
    </row>
    <row r="45" ht="18" customHeight="1" spans="2:13">
      <c r="B45" s="77" t="s">
        <v>31</v>
      </c>
      <c r="C45" s="78" t="s">
        <v>80</v>
      </c>
      <c r="D45" s="78" t="s">
        <v>81</v>
      </c>
      <c r="E45" s="78"/>
      <c r="F45" s="78"/>
      <c r="G45" s="78"/>
      <c r="H45" s="78" t="s">
        <v>43</v>
      </c>
      <c r="I45" s="78" t="s">
        <v>44</v>
      </c>
      <c r="J45" s="78" t="s">
        <v>15</v>
      </c>
      <c r="K45" s="166"/>
      <c r="L45" s="42"/>
      <c r="M45" s="167"/>
    </row>
    <row r="46" ht="17" customHeight="1" spans="2:14">
      <c r="B46" s="52" t="s">
        <v>16</v>
      </c>
      <c r="C46" s="54" t="s">
        <v>82</v>
      </c>
      <c r="D46" s="93"/>
      <c r="E46" s="94"/>
      <c r="F46" s="94"/>
      <c r="G46" s="82"/>
      <c r="H46" s="84"/>
      <c r="I46" s="168"/>
      <c r="J46" s="85">
        <f>I46*H46</f>
        <v>0</v>
      </c>
      <c r="K46" s="169"/>
      <c r="L46" s="170"/>
      <c r="M46" s="171"/>
      <c r="N46" s="157"/>
    </row>
    <row r="47" ht="17" customHeight="1" spans="2:14">
      <c r="B47" s="52" t="s">
        <v>18</v>
      </c>
      <c r="C47" s="54" t="s">
        <v>83</v>
      </c>
      <c r="D47" s="93"/>
      <c r="E47" s="94"/>
      <c r="F47" s="94"/>
      <c r="G47" s="82"/>
      <c r="H47" s="84"/>
      <c r="I47" s="168"/>
      <c r="J47" s="85">
        <v>0</v>
      </c>
      <c r="K47" s="169"/>
      <c r="L47" s="170"/>
      <c r="M47" s="171"/>
      <c r="N47" s="157"/>
    </row>
    <row r="48" ht="15.95" customHeight="1" spans="2:14">
      <c r="B48" s="95" t="s">
        <v>84</v>
      </c>
      <c r="C48" s="96"/>
      <c r="D48" s="96"/>
      <c r="E48" s="96"/>
      <c r="F48" s="96"/>
      <c r="G48" s="96"/>
      <c r="H48" s="96"/>
      <c r="I48" s="96"/>
      <c r="J48" s="172"/>
      <c r="K48" s="173">
        <v>0</v>
      </c>
      <c r="L48" s="42"/>
      <c r="M48" s="167"/>
      <c r="N48" s="157"/>
    </row>
    <row r="49" ht="16.5" customHeight="1" spans="2:13">
      <c r="B49" s="97" t="s">
        <v>57</v>
      </c>
      <c r="C49" s="98"/>
      <c r="D49" s="98"/>
      <c r="E49" s="98"/>
      <c r="F49" s="98"/>
      <c r="G49" s="98"/>
      <c r="H49" s="98"/>
      <c r="I49" s="98"/>
      <c r="J49" s="174"/>
      <c r="K49" s="175">
        <f>J43+K48</f>
        <v>334000</v>
      </c>
      <c r="L49" s="176"/>
      <c r="M49" s="177"/>
    </row>
    <row r="50" ht="18" customHeight="1" spans="2:13">
      <c r="B50" s="99"/>
      <c r="C50" s="41"/>
      <c r="D50" s="41"/>
      <c r="E50" s="42"/>
      <c r="F50" s="41"/>
      <c r="G50" s="41"/>
      <c r="H50" s="100"/>
      <c r="I50" s="178"/>
      <c r="J50" s="100"/>
      <c r="K50" s="41"/>
      <c r="L50" s="42"/>
      <c r="M50" s="133"/>
    </row>
    <row r="51" ht="18" customHeight="1" spans="2:13">
      <c r="B51" s="101" t="s">
        <v>85</v>
      </c>
      <c r="C51" s="102"/>
      <c r="D51" s="102"/>
      <c r="E51" s="102"/>
      <c r="F51" s="102"/>
      <c r="G51" s="102"/>
      <c r="H51" s="103"/>
      <c r="I51" s="103"/>
      <c r="J51" s="41"/>
      <c r="K51" s="41"/>
      <c r="L51" s="42"/>
      <c r="M51" s="133"/>
    </row>
    <row r="52" ht="18" customHeight="1" spans="2:13">
      <c r="B52" s="50" t="s">
        <v>31</v>
      </c>
      <c r="C52" s="104" t="s">
        <v>86</v>
      </c>
      <c r="D52" s="105" t="s">
        <v>43</v>
      </c>
      <c r="E52" s="106" t="s">
        <v>44</v>
      </c>
      <c r="F52" s="106" t="s">
        <v>15</v>
      </c>
      <c r="G52" s="107"/>
      <c r="H52" s="108"/>
      <c r="I52" s="179" t="s">
        <v>66</v>
      </c>
      <c r="J52" s="41"/>
      <c r="K52" s="41"/>
      <c r="L52" s="42"/>
      <c r="M52" s="133"/>
    </row>
    <row r="53" ht="39" customHeight="1" spans="2:13">
      <c r="B53" s="109">
        <v>1</v>
      </c>
      <c r="C53" s="86" t="s">
        <v>87</v>
      </c>
      <c r="D53" s="54"/>
      <c r="E53" s="54"/>
      <c r="F53" s="110">
        <f>E53*D53</f>
        <v>0</v>
      </c>
      <c r="G53" s="110"/>
      <c r="H53" s="110"/>
      <c r="I53" s="180"/>
      <c r="J53" s="41"/>
      <c r="K53" s="41"/>
      <c r="L53" s="42"/>
      <c r="M53" s="133"/>
    </row>
    <row r="54" ht="18" customHeight="1" spans="2:13">
      <c r="B54" s="97" t="s">
        <v>57</v>
      </c>
      <c r="C54" s="98"/>
      <c r="D54" s="98"/>
      <c r="E54" s="98"/>
      <c r="F54" s="111">
        <f>SUM(F53:H53)</f>
        <v>0</v>
      </c>
      <c r="G54" s="112"/>
      <c r="H54" s="111"/>
      <c r="I54" s="181"/>
      <c r="J54" s="41"/>
      <c r="K54" s="41"/>
      <c r="L54" s="42"/>
      <c r="M54" s="133"/>
    </row>
    <row r="55" ht="18" customHeight="1" spans="1:13">
      <c r="A55" s="99"/>
      <c r="B55" s="99"/>
      <c r="C55" s="113"/>
      <c r="D55" s="114"/>
      <c r="E55" s="113"/>
      <c r="F55" s="114"/>
      <c r="G55" s="113"/>
      <c r="H55" s="114"/>
      <c r="I55" s="182"/>
      <c r="J55" s="183"/>
      <c r="K55" s="41"/>
      <c r="L55" s="42"/>
      <c r="M55" s="133"/>
    </row>
    <row r="56" ht="18" customHeight="1" spans="2:13">
      <c r="B56" s="115" t="s">
        <v>88</v>
      </c>
      <c r="C56" s="116"/>
      <c r="D56" s="117"/>
      <c r="E56" s="116"/>
      <c r="F56" s="117"/>
      <c r="G56" s="116"/>
      <c r="H56" s="118"/>
      <c r="I56" s="42"/>
      <c r="J56" s="41"/>
      <c r="K56" s="41"/>
      <c r="L56" s="42"/>
      <c r="M56" s="133"/>
    </row>
    <row r="57" ht="18" customHeight="1" spans="2:13">
      <c r="B57" s="119" t="s">
        <v>31</v>
      </c>
      <c r="C57" s="120" t="s">
        <v>80</v>
      </c>
      <c r="D57" s="121" t="s">
        <v>81</v>
      </c>
      <c r="E57" s="122" t="s">
        <v>43</v>
      </c>
      <c r="F57" s="122" t="s">
        <v>44</v>
      </c>
      <c r="G57" s="123" t="s">
        <v>15</v>
      </c>
      <c r="H57" s="124"/>
      <c r="I57" s="42"/>
      <c r="J57" s="41"/>
      <c r="K57" s="41"/>
      <c r="L57" s="42"/>
      <c r="M57" s="133"/>
    </row>
    <row r="58" ht="17" customHeight="1" spans="2:13">
      <c r="B58" s="52" t="s">
        <v>16</v>
      </c>
      <c r="C58" s="54" t="s">
        <v>82</v>
      </c>
      <c r="D58" s="78" t="s">
        <v>89</v>
      </c>
      <c r="E58" s="125">
        <v>800</v>
      </c>
      <c r="F58" s="65">
        <f>2*5</f>
        <v>10</v>
      </c>
      <c r="G58" s="126">
        <f>E58*F58</f>
        <v>8000</v>
      </c>
      <c r="H58" s="127"/>
      <c r="I58" s="42"/>
      <c r="J58" s="41"/>
      <c r="K58" s="41"/>
      <c r="L58" s="42"/>
      <c r="M58" s="133"/>
    </row>
    <row r="59" ht="17" customHeight="1" spans="2:13">
      <c r="B59" s="128" t="s">
        <v>18</v>
      </c>
      <c r="C59" s="129" t="s">
        <v>83</v>
      </c>
      <c r="D59" s="78"/>
      <c r="E59" s="125"/>
      <c r="F59" s="65"/>
      <c r="G59" s="126">
        <f>E59*F59</f>
        <v>0</v>
      </c>
      <c r="H59" s="127"/>
      <c r="I59" s="42"/>
      <c r="J59" s="41"/>
      <c r="K59" s="41"/>
      <c r="L59" s="42"/>
      <c r="M59" s="133"/>
    </row>
    <row r="60" ht="18" customHeight="1" spans="2:13">
      <c r="B60" s="97" t="s">
        <v>57</v>
      </c>
      <c r="C60" s="98"/>
      <c r="D60" s="98"/>
      <c r="E60" s="98"/>
      <c r="F60" s="98"/>
      <c r="G60" s="130">
        <f>SUM(G58:H59)</f>
        <v>8000</v>
      </c>
      <c r="H60" s="131"/>
      <c r="I60" s="184"/>
      <c r="J60" s="185"/>
      <c r="K60" s="185"/>
      <c r="L60" s="184"/>
      <c r="M60" s="186"/>
    </row>
  </sheetData>
  <mergeCells count="84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C21:M21"/>
    <mergeCell ref="B24:L24"/>
    <mergeCell ref="C25:M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B29:L29"/>
    <mergeCell ref="D30:G30"/>
    <mergeCell ref="H30:L30"/>
    <mergeCell ref="D31:G31"/>
    <mergeCell ref="H31:L31"/>
    <mergeCell ref="B32:L32"/>
    <mergeCell ref="B33:L33"/>
    <mergeCell ref="B35:M35"/>
    <mergeCell ref="G36:H36"/>
    <mergeCell ref="J36:K36"/>
    <mergeCell ref="B37:M37"/>
    <mergeCell ref="G38:H38"/>
    <mergeCell ref="J38:K38"/>
    <mergeCell ref="G39:H39"/>
    <mergeCell ref="J39:K39"/>
    <mergeCell ref="G40:H40"/>
    <mergeCell ref="J40:K40"/>
    <mergeCell ref="G41:H41"/>
    <mergeCell ref="J41:K41"/>
    <mergeCell ref="G42:H42"/>
    <mergeCell ref="J42:K42"/>
    <mergeCell ref="B43:I43"/>
    <mergeCell ref="J43:K43"/>
    <mergeCell ref="B44:M44"/>
    <mergeCell ref="D45:G45"/>
    <mergeCell ref="J45:K45"/>
    <mergeCell ref="D46:G46"/>
    <mergeCell ref="J46:K46"/>
    <mergeCell ref="D47:G47"/>
    <mergeCell ref="J47:K47"/>
    <mergeCell ref="B48:I48"/>
    <mergeCell ref="B49:I49"/>
    <mergeCell ref="B51:I51"/>
    <mergeCell ref="F52:H52"/>
    <mergeCell ref="F53:H53"/>
    <mergeCell ref="B54:E54"/>
    <mergeCell ref="F54:I54"/>
    <mergeCell ref="B56:C56"/>
    <mergeCell ref="G57:H57"/>
    <mergeCell ref="G58:H58"/>
    <mergeCell ref="G59:H59"/>
    <mergeCell ref="B60:F60"/>
    <mergeCell ref="G60:H60"/>
  </mergeCells>
  <conditionalFormatting sqref="M32">
    <cfRule type="cellIs" dxfId="0" priority="26" stopIfTrue="1" operator="lessThan">
      <formula>0</formula>
    </cfRule>
  </conditionalFormatting>
  <conditionalFormatting sqref="M33">
    <cfRule type="cellIs" dxfId="0" priority="41" stopIfTrue="1" operator="lessThan">
      <formula>0</formula>
    </cfRule>
  </conditionalFormatting>
  <conditionalFormatting sqref="J39:K39">
    <cfRule type="cellIs" dxfId="0" priority="9" stopIfTrue="1" operator="lessThan">
      <formula>0</formula>
    </cfRule>
  </conditionalFormatting>
  <conditionalFormatting sqref="E40">
    <cfRule type="cellIs" dxfId="0" priority="39" stopIfTrue="1" operator="lessThan">
      <formula>0</formula>
    </cfRule>
  </conditionalFormatting>
  <conditionalFormatting sqref="G40:H40">
    <cfRule type="cellIs" dxfId="0" priority="12" stopIfTrue="1" operator="lessThan">
      <formula>0</formula>
    </cfRule>
  </conditionalFormatting>
  <conditionalFormatting sqref="E41">
    <cfRule type="cellIs" dxfId="0" priority="2" stopIfTrue="1" operator="lessThan">
      <formula>0</formula>
    </cfRule>
  </conditionalFormatting>
  <conditionalFormatting sqref="E42">
    <cfRule type="cellIs" dxfId="0" priority="1" stopIfTrue="1" operator="lessThan">
      <formula>0</formula>
    </cfRule>
  </conditionalFormatting>
  <conditionalFormatting sqref="I52:I53">
    <cfRule type="cellIs" dxfId="0" priority="27" stopIfTrue="1" operator="lessThan">
      <formula>0</formula>
    </cfRule>
  </conditionalFormatting>
  <conditionalFormatting sqref="H12:K18 M22:M24 M26:M30 K19 H31:M31 E38:E39 J38:L38 G38:H38 L39:L43 G41:H41 K48 E58:E59 J43 G58:G59 H46:H47 J46:J47 H55:J55 J51:J54 H50:J50 L49:M49">
    <cfRule type="cellIs" dxfId="0" priority="50" stopIfTrue="1" operator="lessThan">
      <formula>0</formula>
    </cfRule>
  </conditionalFormatting>
  <conditionalFormatting sqref="G39:H39 G42:H42">
    <cfRule type="cellIs" dxfId="0" priority="14" stopIfTrue="1" operator="lessThan">
      <formula>0</formula>
    </cfRule>
  </conditionalFormatting>
  <conditionalFormatting sqref="J40:K42">
    <cfRule type="cellIs" dxfId="0" priority="7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2025-03-27T02:28:52Z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C6E4FA360EA74C4E9696391E59325C2D_13</vt:lpwstr>
  </property>
  <property fmtid="{D5CDD505-2E9C-101B-9397-08002B2CF9AE}" pid="3" name="KSOProductBuildVer">
    <vt:lpwstr>2052-12.1.0.20305</vt:lpwstr>
  </property>
</Properties>
</file>