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费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<sst xmlns="http://schemas.openxmlformats.org/spreadsheetml/2006/main" count="140" uniqueCount="90">
  <si>
    <t>公关类服务费用报价单</t>
  </si>
  <si>
    <t xml:space="preserve">项目名称： </t>
  </si>
  <si>
    <t>美敦力CS心脏外科进博会媒体传播</t>
  </si>
  <si>
    <t>供应商名称：</t>
  </si>
  <si>
    <t>上海麦田公共关系咨询有限公司</t>
  </si>
  <si>
    <t>联系人：</t>
  </si>
  <si>
    <t>杨思浩</t>
  </si>
  <si>
    <t>联系方式（电话和邮箱）：</t>
  </si>
  <si>
    <t>13468674922 Winnie.yang@ubs-cn.com</t>
  </si>
  <si>
    <t>报价单填写日期：</t>
  </si>
  <si>
    <t>2024.10.21</t>
  </si>
  <si>
    <t>报价有效期：</t>
  </si>
  <si>
    <t>2024.10.28</t>
  </si>
  <si>
    <t>总价：</t>
  </si>
  <si>
    <t>内容</t>
  </si>
  <si>
    <t>总计</t>
  </si>
  <si>
    <t>1</t>
  </si>
  <si>
    <t>服务费</t>
  </si>
  <si>
    <t>2</t>
  </si>
  <si>
    <t>涉及媒体总费用</t>
  </si>
  <si>
    <t>3</t>
  </si>
  <si>
    <t>第三方费用及其他</t>
  </si>
  <si>
    <t>4</t>
  </si>
  <si>
    <t>公关公司差旅费用</t>
  </si>
  <si>
    <t>5</t>
  </si>
  <si>
    <t>税前总价   (Total Fee before tax)</t>
  </si>
  <si>
    <t>6</t>
  </si>
  <si>
    <t xml:space="preserve"> 税率                    (Tax Rate) 0.06</t>
  </si>
  <si>
    <t>7</t>
  </si>
  <si>
    <t>税后总价     (Total Fee after Tax)</t>
  </si>
  <si>
    <t>优惠总价95折</t>
  </si>
  <si>
    <t>服务费:</t>
  </si>
  <si>
    <t>#</t>
  </si>
  <si>
    <t>项目管理费</t>
  </si>
  <si>
    <t>项目</t>
  </si>
  <si>
    <t>职位</t>
  </si>
  <si>
    <t>单价（¥）</t>
  </si>
  <si>
    <t>小时</t>
  </si>
  <si>
    <t>小计（¥）</t>
  </si>
  <si>
    <t>客户、媒体平台沟通，包括项目统筹、管理、协调资料收集及沟通（费率卡）</t>
  </si>
  <si>
    <t xml:space="preserve">AM </t>
  </si>
  <si>
    <t xml:space="preserve">Total </t>
  </si>
  <si>
    <t>文案撰写及媒体管理</t>
  </si>
  <si>
    <t>描述</t>
  </si>
  <si>
    <t>单价</t>
  </si>
  <si>
    <t>数量</t>
  </si>
  <si>
    <t>次数</t>
  </si>
  <si>
    <t>单位</t>
  </si>
  <si>
    <t>电视台沟通及协调（费率卡）</t>
  </si>
  <si>
    <t>含选题沟通、采访需求对接，以及拍摄画面需求协调</t>
  </si>
  <si>
    <t>份</t>
  </si>
  <si>
    <t>FAQ撰写（中文）（2500字以内）</t>
  </si>
  <si>
    <t>8个Q以内，非crisis/issue相关，2500字以内</t>
  </si>
  <si>
    <t>篇</t>
  </si>
  <si>
    <t>主持人串词稿中文（费率卡）</t>
  </si>
  <si>
    <t>简单过场串词3200，常规活动串词8000</t>
  </si>
  <si>
    <t>媒体购买服务费</t>
  </si>
  <si>
    <t>媒体购买金额</t>
  </si>
  <si>
    <t>服务费比率</t>
  </si>
  <si>
    <t>媒体购买服务费（费率卡）</t>
  </si>
  <si>
    <t>Total Fee before Tax</t>
  </si>
  <si>
    <t>涉及媒体总费用：</t>
  </si>
  <si>
    <t>媒体名称</t>
  </si>
  <si>
    <t>具体内容</t>
  </si>
  <si>
    <t>原价</t>
  </si>
  <si>
    <t>折扣</t>
  </si>
  <si>
    <t>折后价</t>
  </si>
  <si>
    <t>总价</t>
  </si>
  <si>
    <t>Saving</t>
  </si>
  <si>
    <t>备注</t>
  </si>
  <si>
    <t>媒体平台</t>
  </si>
  <si>
    <t>东方卫视</t>
  </si>
  <si>
    <t>《看东方》电视栏目</t>
  </si>
  <si>
    <t>包含主持人摄像师，发布栏目根据具体情况可能调整。3分钟内</t>
  </si>
  <si>
    <t>人民网健康</t>
  </si>
  <si>
    <t>网站</t>
  </si>
  <si>
    <t>活动新闻宣传、记者到场</t>
  </si>
  <si>
    <t>东方网</t>
  </si>
  <si>
    <t>媒体服务类项目总价</t>
  </si>
  <si>
    <t>媒体差旅费用 (如有）</t>
  </si>
  <si>
    <t>具体项目 （交通/住宿/餐饮）</t>
  </si>
  <si>
    <t>具体描述</t>
  </si>
  <si>
    <t>交通</t>
  </si>
  <si>
    <t>餐费</t>
  </si>
  <si>
    <t>媒体差旅类项目总价</t>
  </si>
  <si>
    <t>第三方费用及其他:</t>
  </si>
  <si>
    <t>费用描述</t>
  </si>
  <si>
    <t xml:space="preserve">
座谈主持人</t>
  </si>
  <si>
    <t>8000</t>
  </si>
  <si>
    <t>公关公司差旅费用（如有）：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</si>
</sst>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5" formatCode="&quot;￥&quot;#,##0;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&quot; &quot;"/>
    <numFmt numFmtId="178" formatCode="\¥#,##0&quot; &quot;;&quot;(¥&quot;#,##0\)"/>
    <numFmt numFmtId="179" formatCode="#,##0&quot; &quot;;\(#,##0\)"/>
    <numFmt numFmtId="180" formatCode="0.00_);[Red]\(0.00\)"/>
    <numFmt numFmtId="181" formatCode="0.00&quot; &quot;"/>
  </numFmts>
  <fonts count="36">
    <font>
      <sz val="11"/>
      <color indexed="8"/>
      <name val="宋体"/>
      <charset val="134"/>
    </font>
    <font>
      <b/>
      <sz val="12"/>
      <color indexed="8"/>
      <name val="微软雅黑"/>
      <charset val="134"/>
    </font>
    <font>
      <sz val="12"/>
      <color indexed="8"/>
      <name val="微软雅黑"/>
      <charset val="134"/>
    </font>
    <font>
      <u/>
      <sz val="11"/>
      <color indexed="11"/>
      <name val="宋体"/>
      <charset val="134"/>
    </font>
    <font>
      <b/>
      <sz val="12"/>
      <color indexed="12"/>
      <name val="微软雅黑"/>
      <charset val="134"/>
    </font>
    <font>
      <b/>
      <sz val="12"/>
      <color indexed="9"/>
      <name val="微软雅黑"/>
      <charset val="134"/>
    </font>
    <font>
      <b/>
      <sz val="12"/>
      <name val="微软雅黑"/>
      <charset val="134"/>
    </font>
    <font>
      <b/>
      <sz val="12"/>
      <color theme="0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b/>
      <i/>
      <sz val="12"/>
      <color indexed="8"/>
      <name val="微软雅黑"/>
      <charset val="134"/>
    </font>
    <font>
      <b/>
      <i/>
      <sz val="12"/>
      <color theme="0"/>
      <name val="微软雅黑"/>
      <charset val="134"/>
    </font>
    <font>
      <sz val="11"/>
      <color theme="0"/>
      <name val="宋体"/>
      <charset val="134"/>
    </font>
    <font>
      <sz val="11"/>
      <name val="宋体"/>
      <charset val="134"/>
    </font>
    <font>
      <b/>
      <sz val="12"/>
      <color indexed="14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auto="1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10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10"/>
      </left>
      <right/>
      <top style="medium">
        <color auto="1"/>
      </top>
      <bottom/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8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9" borderId="8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1" applyNumberFormat="0" applyFill="0" applyAlignment="0" applyProtection="0">
      <alignment vertical="center"/>
    </xf>
    <xf numFmtId="0" fontId="23" fillId="0" borderId="81" applyNumberFormat="0" applyFill="0" applyAlignment="0" applyProtection="0">
      <alignment vertical="center"/>
    </xf>
    <xf numFmtId="0" fontId="24" fillId="0" borderId="8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83" applyNumberFormat="0" applyAlignment="0" applyProtection="0">
      <alignment vertical="center"/>
    </xf>
    <xf numFmtId="0" fontId="26" fillId="11" borderId="84" applyNumberFormat="0" applyAlignment="0" applyProtection="0">
      <alignment vertical="center"/>
    </xf>
    <xf numFmtId="0" fontId="27" fillId="11" borderId="83" applyNumberFormat="0" applyAlignment="0" applyProtection="0">
      <alignment vertical="center"/>
    </xf>
    <xf numFmtId="0" fontId="28" fillId="12" borderId="85" applyNumberFormat="0" applyAlignment="0" applyProtection="0">
      <alignment vertical="center"/>
    </xf>
    <xf numFmtId="0" fontId="29" fillId="0" borderId="86" applyNumberFormat="0" applyFill="0" applyAlignment="0" applyProtection="0">
      <alignment vertical="center"/>
    </xf>
    <xf numFmtId="0" fontId="30" fillId="0" borderId="87" applyNumberFormat="0" applyFill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</cellStyleXfs>
  <cellXfs count="192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2" xfId="0" applyFont="1" applyFill="1" applyBorder="1" applyAlignment="1"/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/>
    </xf>
    <xf numFmtId="0" fontId="0" fillId="2" borderId="5" xfId="0" applyFont="1" applyFill="1" applyBorder="1" applyAlignment="1">
      <alignment vertical="center"/>
    </xf>
    <xf numFmtId="49" fontId="2" fillId="2" borderId="6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 vertical="center"/>
    </xf>
    <xf numFmtId="0" fontId="0" fillId="2" borderId="9" xfId="0" applyFont="1" applyFill="1" applyBorder="1" applyAlignment="1"/>
    <xf numFmtId="0" fontId="2" fillId="2" borderId="9" xfId="0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left" vertical="center"/>
    </xf>
    <xf numFmtId="0" fontId="0" fillId="2" borderId="11" xfId="0" applyFont="1" applyFill="1" applyBorder="1" applyAlignment="1"/>
    <xf numFmtId="0" fontId="2" fillId="2" borderId="11" xfId="0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9" fontId="5" fillId="3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176" fontId="2" fillId="2" borderId="6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176" fontId="1" fillId="2" borderId="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6" fillId="0" borderId="17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176" fontId="1" fillId="2" borderId="19" xfId="0" applyNumberFormat="1" applyFont="1" applyFill="1" applyBorder="1" applyAlignment="1">
      <alignment horizontal="center" vertical="center"/>
    </xf>
    <xf numFmtId="49" fontId="1" fillId="4" borderId="20" xfId="0" applyNumberFormat="1" applyFont="1" applyFill="1" applyBorder="1" applyAlignment="1">
      <alignment horizontal="right" vertical="center"/>
    </xf>
    <xf numFmtId="49" fontId="1" fillId="4" borderId="21" xfId="0" applyNumberFormat="1" applyFont="1" applyFill="1" applyBorder="1" applyAlignment="1">
      <alignment horizontal="right" vertical="center"/>
    </xf>
    <xf numFmtId="0" fontId="6" fillId="5" borderId="21" xfId="0" applyFont="1" applyFill="1" applyBorder="1" applyAlignment="1">
      <alignment horizontal="right" vertical="center"/>
    </xf>
    <xf numFmtId="176" fontId="1" fillId="4" borderId="21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left" vertical="center"/>
    </xf>
    <xf numFmtId="0" fontId="0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49" fontId="7" fillId="6" borderId="23" xfId="0" applyNumberFormat="1" applyFont="1" applyFill="1" applyBorder="1" applyAlignment="1">
      <alignment horizontal="left" vertical="center"/>
    </xf>
    <xf numFmtId="49" fontId="7" fillId="6" borderId="24" xfId="0" applyNumberFormat="1" applyFont="1" applyFill="1" applyBorder="1" applyAlignment="1">
      <alignment horizontal="left" vertical="center"/>
    </xf>
    <xf numFmtId="49" fontId="6" fillId="0" borderId="25" xfId="0" applyNumberFormat="1" applyFont="1" applyFill="1" applyBorder="1" applyAlignment="1">
      <alignment horizontal="center" vertical="center" wrapText="1"/>
    </xf>
    <xf numFmtId="49" fontId="6" fillId="0" borderId="26" xfId="0" applyNumberFormat="1" applyFont="1" applyFill="1" applyBorder="1" applyAlignment="1">
      <alignment horizontal="left" vertical="center"/>
    </xf>
    <xf numFmtId="49" fontId="6" fillId="0" borderId="27" xfId="0" applyNumberFormat="1" applyFont="1" applyFill="1" applyBorder="1" applyAlignment="1">
      <alignment horizontal="left" vertical="center"/>
    </xf>
    <xf numFmtId="49" fontId="6" fillId="0" borderId="28" xfId="0" applyNumberFormat="1" applyFont="1" applyFill="1" applyBorder="1" applyAlignment="1">
      <alignment horizontal="lef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25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right" vertical="center"/>
    </xf>
    <xf numFmtId="49" fontId="1" fillId="0" borderId="5" xfId="0" applyNumberFormat="1" applyFont="1" applyFill="1" applyBorder="1" applyAlignment="1">
      <alignment horizontal="right" vertical="center"/>
    </xf>
    <xf numFmtId="49" fontId="6" fillId="0" borderId="14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177" fontId="2" fillId="2" borderId="6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177" fontId="2" fillId="2" borderId="15" xfId="0" applyNumberFormat="1" applyFont="1" applyFill="1" applyBorder="1" applyAlignment="1">
      <alignment horizontal="center" vertical="center" wrapText="1"/>
    </xf>
    <xf numFmtId="9" fontId="2" fillId="2" borderId="6" xfId="0" applyNumberFormat="1" applyFont="1" applyFill="1" applyBorder="1" applyAlignment="1">
      <alignment horizontal="center" vertical="center"/>
    </xf>
    <xf numFmtId="49" fontId="1" fillId="7" borderId="33" xfId="0" applyNumberFormat="1" applyFont="1" applyFill="1" applyBorder="1" applyAlignment="1">
      <alignment horizontal="right" vertical="center"/>
    </xf>
    <xf numFmtId="49" fontId="1" fillId="7" borderId="34" xfId="0" applyNumberFormat="1" applyFont="1" applyFill="1" applyBorder="1" applyAlignment="1">
      <alignment horizontal="right" vertical="center"/>
    </xf>
    <xf numFmtId="49" fontId="1" fillId="0" borderId="0" xfId="0" applyNumberFormat="1" applyFont="1" applyFill="1" applyBorder="1" applyAlignment="1">
      <alignment horizontal="right" vertical="center"/>
    </xf>
    <xf numFmtId="49" fontId="7" fillId="6" borderId="35" xfId="0" applyNumberFormat="1" applyFont="1" applyFill="1" applyBorder="1" applyAlignment="1">
      <alignment horizontal="left" vertical="center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left" vertical="center" wrapText="1"/>
    </xf>
    <xf numFmtId="0" fontId="0" fillId="2" borderId="5" xfId="0" applyFont="1" applyFill="1" applyBorder="1" applyAlignment="1"/>
    <xf numFmtId="0" fontId="0" fillId="2" borderId="36" xfId="0" applyFont="1" applyFill="1" applyBorder="1" applyAlignment="1"/>
    <xf numFmtId="0" fontId="0" fillId="2" borderId="37" xfId="0" applyFont="1" applyFill="1" applyBorder="1" applyAlignment="1"/>
    <xf numFmtId="49" fontId="9" fillId="2" borderId="5" xfId="0" applyNumberFormat="1" applyFont="1" applyFill="1" applyBorder="1" applyAlignment="1">
      <alignment horizontal="center" vertical="center" wrapText="1"/>
    </xf>
    <xf numFmtId="178" fontId="2" fillId="2" borderId="5" xfId="0" applyNumberFormat="1" applyFont="1" applyFill="1" applyBorder="1" applyAlignment="1">
      <alignment horizontal="center" vertical="center"/>
    </xf>
    <xf numFmtId="178" fontId="2" fillId="2" borderId="36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5" fontId="2" fillId="2" borderId="5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49" fontId="10" fillId="2" borderId="38" xfId="0" applyNumberFormat="1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49" fontId="2" fillId="2" borderId="36" xfId="0" applyNumberFormat="1" applyFont="1" applyFill="1" applyBorder="1" applyAlignment="1">
      <alignment horizontal="center"/>
    </xf>
    <xf numFmtId="0" fontId="0" fillId="2" borderId="39" xfId="0" applyFont="1" applyFill="1" applyBorder="1" applyAlignment="1"/>
    <xf numFmtId="49" fontId="1" fillId="2" borderId="38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49" fontId="6" fillId="8" borderId="40" xfId="0" applyNumberFormat="1" applyFont="1" applyFill="1" applyBorder="1" applyAlignment="1">
      <alignment horizontal="right" vertical="center" wrapText="1"/>
    </xf>
    <xf numFmtId="0" fontId="6" fillId="8" borderId="41" xfId="0" applyFont="1" applyFill="1" applyBorder="1" applyAlignment="1">
      <alignment horizontal="right" vertical="center" wrapText="1"/>
    </xf>
    <xf numFmtId="49" fontId="1" fillId="2" borderId="22" xfId="0" applyNumberFormat="1" applyFont="1" applyFill="1" applyBorder="1" applyAlignment="1">
      <alignment horizontal="center" vertical="center"/>
    </xf>
    <xf numFmtId="179" fontId="0" fillId="2" borderId="0" xfId="0" applyNumberFormat="1" applyFont="1" applyFill="1" applyBorder="1" applyAlignment="1"/>
    <xf numFmtId="49" fontId="11" fillId="6" borderId="23" xfId="0" applyNumberFormat="1" applyFont="1" applyFill="1" applyBorder="1" applyAlignment="1">
      <alignment horizontal="left" vertical="center" wrapText="1"/>
    </xf>
    <xf numFmtId="49" fontId="11" fillId="6" borderId="24" xfId="0" applyNumberFormat="1" applyFont="1" applyFill="1" applyBorder="1" applyAlignment="1">
      <alignment horizontal="left" vertical="center" wrapText="1"/>
    </xf>
    <xf numFmtId="49" fontId="11" fillId="6" borderId="42" xfId="0" applyNumberFormat="1" applyFont="1" applyFill="1" applyBorder="1" applyAlignment="1">
      <alignment horizontal="left" vertical="center" wrapText="1"/>
    </xf>
    <xf numFmtId="49" fontId="6" fillId="0" borderId="27" xfId="0" applyNumberFormat="1" applyFont="1" applyFill="1" applyBorder="1" applyAlignment="1">
      <alignment vertical="center"/>
    </xf>
    <xf numFmtId="49" fontId="6" fillId="0" borderId="27" xfId="0" applyNumberFormat="1" applyFont="1" applyFill="1" applyBorder="1" applyAlignment="1">
      <alignment horizontal="center"/>
    </xf>
    <xf numFmtId="49" fontId="6" fillId="0" borderId="27" xfId="0" applyNumberFormat="1" applyFont="1" applyFill="1" applyBorder="1" applyAlignment="1">
      <alignment horizontal="center" vertical="center"/>
    </xf>
    <xf numFmtId="49" fontId="6" fillId="0" borderId="28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horizontal="center" vertical="center"/>
    </xf>
    <xf numFmtId="180" fontId="6" fillId="8" borderId="43" xfId="0" applyNumberFormat="1" applyFont="1" applyFill="1" applyBorder="1" applyAlignment="1">
      <alignment horizontal="center" vertical="center" wrapText="1"/>
    </xf>
    <xf numFmtId="180" fontId="6" fillId="8" borderId="44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49" fontId="11" fillId="6" borderId="45" xfId="0" applyNumberFormat="1" applyFont="1" applyFill="1" applyBorder="1" applyAlignment="1">
      <alignment horizontal="left" vertical="center" wrapText="1"/>
    </xf>
    <xf numFmtId="0" fontId="12" fillId="6" borderId="46" xfId="0" applyFont="1" applyFill="1" applyBorder="1" applyAlignment="1">
      <alignment vertical="center"/>
    </xf>
    <xf numFmtId="49" fontId="11" fillId="6" borderId="46" xfId="0" applyNumberFormat="1" applyFont="1" applyFill="1" applyBorder="1" applyAlignment="1">
      <alignment horizontal="left" vertical="center" wrapText="1"/>
    </xf>
    <xf numFmtId="49" fontId="11" fillId="6" borderId="47" xfId="0" applyNumberFormat="1" applyFont="1" applyFill="1" applyBorder="1" applyAlignment="1">
      <alignment horizontal="left" vertical="center" wrapText="1"/>
    </xf>
    <xf numFmtId="49" fontId="6" fillId="0" borderId="1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vertical="center"/>
    </xf>
    <xf numFmtId="49" fontId="6" fillId="0" borderId="5" xfId="0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/>
    </xf>
    <xf numFmtId="0" fontId="6" fillId="0" borderId="48" xfId="0" applyFont="1" applyFill="1" applyBorder="1" applyAlignment="1">
      <alignment horizontal="center"/>
    </xf>
    <xf numFmtId="178" fontId="8" fillId="0" borderId="5" xfId="0" applyNumberFormat="1" applyFont="1" applyFill="1" applyBorder="1" applyAlignment="1">
      <alignment horizontal="center" vertical="center"/>
    </xf>
    <xf numFmtId="178" fontId="8" fillId="0" borderId="36" xfId="0" applyNumberFormat="1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vertical="center"/>
    </xf>
    <xf numFmtId="49" fontId="8" fillId="0" borderId="25" xfId="0" applyNumberFormat="1" applyFont="1" applyFill="1" applyBorder="1" applyAlignment="1">
      <alignment horizontal="center" vertical="center" wrapText="1"/>
    </xf>
    <xf numFmtId="49" fontId="8" fillId="0" borderId="50" xfId="0" applyNumberFormat="1" applyFont="1" applyFill="1" applyBorder="1" applyAlignment="1">
      <alignment horizontal="center" vertical="center"/>
    </xf>
    <xf numFmtId="180" fontId="6" fillId="8" borderId="51" xfId="0" applyNumberFormat="1" applyFont="1" applyFill="1" applyBorder="1" applyAlignment="1">
      <alignment horizontal="center" vertical="center" wrapText="1"/>
    </xf>
    <xf numFmtId="180" fontId="13" fillId="8" borderId="52" xfId="0" applyNumberFormat="1" applyFont="1" applyFill="1" applyBorder="1" applyAlignment="1">
      <alignment vertical="center"/>
    </xf>
    <xf numFmtId="0" fontId="0" fillId="2" borderId="53" xfId="0" applyFont="1" applyFill="1" applyBorder="1" applyAlignment="1"/>
    <xf numFmtId="0" fontId="0" fillId="2" borderId="54" xfId="0" applyFont="1" applyFill="1" applyBorder="1" applyAlignment="1"/>
    <xf numFmtId="0" fontId="2" fillId="2" borderId="15" xfId="0" applyFont="1" applyFill="1" applyBorder="1" applyAlignment="1">
      <alignment horizontal="center"/>
    </xf>
    <xf numFmtId="181" fontId="2" fillId="2" borderId="55" xfId="0" applyNumberFormat="1" applyFont="1" applyFill="1" applyBorder="1" applyAlignment="1">
      <alignment horizontal="center" vertical="center"/>
    </xf>
    <xf numFmtId="181" fontId="2" fillId="2" borderId="0" xfId="0" applyNumberFormat="1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14" fillId="2" borderId="57" xfId="0" applyFont="1" applyFill="1" applyBorder="1" applyAlignment="1">
      <alignment horizontal="center" vertical="center"/>
    </xf>
    <xf numFmtId="176" fontId="2" fillId="2" borderId="58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/>
    </xf>
    <xf numFmtId="176" fontId="2" fillId="2" borderId="59" xfId="0" applyNumberFormat="1" applyFont="1" applyFill="1" applyBorder="1" applyAlignment="1">
      <alignment horizontal="center" vertical="center"/>
    </xf>
    <xf numFmtId="176" fontId="1" fillId="2" borderId="58" xfId="0" applyNumberFormat="1" applyFont="1" applyFill="1" applyBorder="1" applyAlignment="1">
      <alignment horizontal="center" vertical="center"/>
    </xf>
    <xf numFmtId="176" fontId="1" fillId="2" borderId="60" xfId="0" applyNumberFormat="1" applyFont="1" applyFill="1" applyBorder="1" applyAlignment="1">
      <alignment horizontal="center" vertical="center"/>
    </xf>
    <xf numFmtId="176" fontId="1" fillId="4" borderId="61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49" fontId="7" fillId="6" borderId="42" xfId="0" applyNumberFormat="1" applyFont="1" applyFill="1" applyBorder="1" applyAlignment="1">
      <alignment horizontal="left" vertical="center"/>
    </xf>
    <xf numFmtId="49" fontId="6" fillId="0" borderId="62" xfId="0" applyNumberFormat="1" applyFont="1" applyFill="1" applyBorder="1" applyAlignment="1">
      <alignment horizontal="left" vertical="center"/>
    </xf>
    <xf numFmtId="49" fontId="8" fillId="0" borderId="6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9" fontId="2" fillId="2" borderId="63" xfId="0" applyNumberFormat="1" applyFont="1" applyFill="1" applyBorder="1" applyAlignment="1">
      <alignment horizontal="center" vertical="center"/>
    </xf>
    <xf numFmtId="176" fontId="1" fillId="0" borderId="6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9" fontId="13" fillId="0" borderId="63" xfId="0" applyNumberFormat="1" applyFont="1" applyFill="1" applyBorder="1" applyAlignment="1">
      <alignment vertical="center"/>
    </xf>
    <xf numFmtId="9" fontId="2" fillId="2" borderId="7" xfId="0" applyNumberFormat="1" applyFont="1" applyFill="1" applyBorder="1" applyAlignment="1">
      <alignment horizontal="center" vertical="center"/>
    </xf>
    <xf numFmtId="9" fontId="2" fillId="2" borderId="15" xfId="0" applyNumberFormat="1" applyFont="1" applyFill="1" applyBorder="1" applyAlignment="1">
      <alignment horizontal="center" vertical="center"/>
    </xf>
    <xf numFmtId="180" fontId="1" fillId="0" borderId="63" xfId="0" applyNumberFormat="1" applyFont="1" applyFill="1" applyBorder="1" applyAlignment="1">
      <alignment horizontal="center" vertical="center"/>
    </xf>
    <xf numFmtId="180" fontId="1" fillId="7" borderId="64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Border="1" applyAlignment="1">
      <alignment vertical="center"/>
    </xf>
    <xf numFmtId="49" fontId="8" fillId="0" borderId="63" xfId="0" applyNumberFormat="1" applyFont="1" applyFill="1" applyBorder="1" applyAlignment="1">
      <alignment horizontal="center" vertical="center" wrapText="1"/>
    </xf>
    <xf numFmtId="0" fontId="0" fillId="2" borderId="65" xfId="0" applyFont="1" applyFill="1" applyBorder="1" applyAlignment="1"/>
    <xf numFmtId="49" fontId="15" fillId="2" borderId="66" xfId="0" applyNumberFormat="1" applyFont="1" applyFill="1" applyBorder="1" applyAlignment="1">
      <alignment horizontal="center" vertical="center" wrapText="1"/>
    </xf>
    <xf numFmtId="49" fontId="2" fillId="2" borderId="67" xfId="0" applyNumberFormat="1" applyFont="1" applyFill="1" applyBorder="1" applyAlignment="1">
      <alignment horizontal="center" vertical="center" wrapText="1"/>
    </xf>
    <xf numFmtId="180" fontId="2" fillId="2" borderId="5" xfId="0" applyNumberFormat="1" applyFont="1" applyFill="1" applyBorder="1" applyAlignment="1">
      <alignment horizontal="center" vertical="center"/>
    </xf>
    <xf numFmtId="180" fontId="0" fillId="2" borderId="5" xfId="0" applyNumberFormat="1" applyFont="1" applyFill="1" applyBorder="1" applyAlignment="1"/>
    <xf numFmtId="0" fontId="10" fillId="2" borderId="9" xfId="0" applyFont="1" applyFill="1" applyBorder="1" applyAlignment="1">
      <alignment horizontal="left" vertical="center" wrapText="1"/>
    </xf>
    <xf numFmtId="0" fontId="10" fillId="2" borderId="68" xfId="0" applyFont="1" applyFill="1" applyBorder="1" applyAlignment="1">
      <alignment horizontal="left" vertical="center" wrapText="1"/>
    </xf>
    <xf numFmtId="49" fontId="8" fillId="0" borderId="69" xfId="0" applyNumberFormat="1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/>
    </xf>
    <xf numFmtId="0" fontId="0" fillId="2" borderId="7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2" borderId="68" xfId="0" applyFont="1" applyFill="1" applyBorder="1" applyAlignment="1"/>
    <xf numFmtId="0" fontId="1" fillId="2" borderId="15" xfId="0" applyFont="1" applyFill="1" applyBorder="1" applyAlignment="1">
      <alignment horizontal="right" vertical="center" wrapText="1"/>
    </xf>
    <xf numFmtId="178" fontId="2" fillId="2" borderId="69" xfId="0" applyNumberFormat="1" applyFont="1" applyFill="1" applyBorder="1" applyAlignment="1">
      <alignment horizontal="center" vertical="center"/>
    </xf>
    <xf numFmtId="0" fontId="6" fillId="8" borderId="71" xfId="0" applyFont="1" applyFill="1" applyBorder="1" applyAlignment="1">
      <alignment horizontal="right" vertical="center" wrapText="1"/>
    </xf>
    <xf numFmtId="180" fontId="6" fillId="8" borderId="72" xfId="0" applyNumberFormat="1" applyFont="1" applyFill="1" applyBorder="1" applyAlignment="1">
      <alignment horizontal="center" vertical="center" wrapText="1"/>
    </xf>
    <xf numFmtId="179" fontId="6" fillId="0" borderId="73" xfId="0" applyNumberFormat="1" applyFont="1" applyFill="1" applyBorder="1" applyAlignment="1">
      <alignment horizontal="center" vertical="center"/>
    </xf>
    <xf numFmtId="179" fontId="6" fillId="0" borderId="74" xfId="0" applyNumberFormat="1" applyFont="1" applyFill="1" applyBorder="1" applyAlignment="1">
      <alignment horizontal="center" vertical="center"/>
    </xf>
    <xf numFmtId="179" fontId="2" fillId="2" borderId="0" xfId="0" applyNumberFormat="1" applyFont="1" applyFill="1" applyBorder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2" fillId="2" borderId="76" xfId="0" applyFont="1" applyFill="1" applyBorder="1" applyAlignment="1">
      <alignment horizontal="center" vertical="center"/>
    </xf>
    <xf numFmtId="180" fontId="6" fillId="8" borderId="77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2" borderId="78" xfId="0" applyFont="1" applyFill="1" applyBorder="1" applyAlignment="1">
      <alignment horizontal="center" vertical="center"/>
    </xf>
    <xf numFmtId="0" fontId="0" fillId="2" borderId="78" xfId="0" applyFont="1" applyFill="1" applyBorder="1" applyAlignment="1"/>
    <xf numFmtId="0" fontId="0" fillId="2" borderId="79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FF0000"/>
      </font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00FF"/>
      <rgbColor rgb="009BBB59"/>
      <rgbColor rgb="0017375D"/>
      <rgbColor rgb="00FF0000"/>
      <rgbColor rgb="00EAF1DD"/>
      <rgbColor rgb="00C2D69A"/>
      <rgbColor rgb="00388194"/>
      <rgbColor rgb="004D5D2C"/>
      <rgbColor rgb="00EEECE1"/>
      <rgbColor rgb="001F375A"/>
      <rgbColor rgb="00538ED5"/>
      <rgbColor rgb="007891B0"/>
      <rgbColor rgb="00D2DBE5"/>
      <rgbColor rgb="00A7A7A7"/>
      <rgbColor rgb="000F243E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EEEC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60"/>
  <sheetViews>
    <sheetView showGridLines="0" tabSelected="1" workbookViewId="0">
      <selection activeCell="M9" sqref="M9"/>
    </sheetView>
  </sheetViews>
  <sheetFormatPr defaultColWidth="8.83333333333333" defaultRowHeight="17.25" customHeight="1"/>
  <cols>
    <col min="2" max="2" width="5.34166666666667" style="1" customWidth="1"/>
    <col min="3" max="3" width="45.875" style="1" customWidth="1"/>
    <col min="4" max="4" width="30.8583333333333" style="1" customWidth="1"/>
    <col min="5" max="5" width="11.5" style="1" customWidth="1"/>
    <col min="6" max="7" width="11.175" style="1" customWidth="1"/>
    <col min="8" max="8" width="11.5" style="1" customWidth="1"/>
    <col min="9" max="9" width="10.675" style="1" customWidth="1"/>
    <col min="10" max="10" width="9.275" style="1" customWidth="1"/>
    <col min="11" max="11" width="14.65" style="1" customWidth="1"/>
    <col min="12" max="12" width="12" style="1" customWidth="1"/>
    <col min="13" max="13" width="20.3583333333333" style="1" customWidth="1"/>
    <col min="14" max="257" width="8.85833333333333" style="1" customWidth="1"/>
  </cols>
  <sheetData>
    <row r="1" ht="18" customHeight="1" spans="2:13">
      <c r="B1" s="2" t="s">
        <v>0</v>
      </c>
      <c r="C1" s="3"/>
      <c r="D1" s="3"/>
      <c r="E1" s="4"/>
      <c r="F1" s="3"/>
      <c r="G1" s="3"/>
      <c r="H1" s="3"/>
      <c r="I1" s="4"/>
      <c r="J1" s="3"/>
      <c r="K1" s="3"/>
      <c r="L1" s="4"/>
      <c r="M1" s="135"/>
    </row>
    <row r="2" ht="17" customHeight="1" spans="2:13">
      <c r="B2" s="5"/>
      <c r="C2" s="6"/>
      <c r="D2" s="6"/>
      <c r="E2" s="7"/>
      <c r="F2" s="6"/>
      <c r="G2" s="6"/>
      <c r="H2" s="6"/>
      <c r="I2" s="7"/>
      <c r="J2" s="6"/>
      <c r="K2" s="6"/>
      <c r="L2" s="46"/>
      <c r="M2" s="136"/>
    </row>
    <row r="3" ht="18" customHeight="1" spans="2:13">
      <c r="B3" s="8" t="s">
        <v>1</v>
      </c>
      <c r="C3" s="9"/>
      <c r="D3" s="10" t="s">
        <v>2</v>
      </c>
      <c r="E3" s="11"/>
      <c r="F3" s="11"/>
      <c r="G3" s="11"/>
      <c r="H3" s="11"/>
      <c r="I3" s="11"/>
      <c r="J3" s="11"/>
      <c r="K3" s="137"/>
      <c r="L3" s="138"/>
      <c r="M3" s="136"/>
    </row>
    <row r="4" ht="17" customHeight="1" spans="2:13">
      <c r="B4" s="8" t="s">
        <v>3</v>
      </c>
      <c r="C4" s="9"/>
      <c r="D4" s="10" t="s">
        <v>4</v>
      </c>
      <c r="E4" s="11"/>
      <c r="F4" s="11"/>
      <c r="G4" s="11"/>
      <c r="H4" s="11"/>
      <c r="I4" s="11"/>
      <c r="J4" s="11"/>
      <c r="K4" s="137"/>
      <c r="L4" s="138"/>
      <c r="M4" s="136"/>
    </row>
    <row r="5" ht="17" customHeight="1" spans="2:13">
      <c r="B5" s="8" t="s">
        <v>5</v>
      </c>
      <c r="C5" s="9"/>
      <c r="D5" s="10" t="s">
        <v>6</v>
      </c>
      <c r="E5" s="11"/>
      <c r="F5" s="11"/>
      <c r="G5" s="11"/>
      <c r="H5" s="11"/>
      <c r="I5" s="11"/>
      <c r="J5" s="11"/>
      <c r="K5" s="137"/>
      <c r="L5" s="138"/>
      <c r="M5" s="136"/>
    </row>
    <row r="6" ht="17" customHeight="1" spans="2:13">
      <c r="B6" s="8" t="s">
        <v>7</v>
      </c>
      <c r="C6" s="9"/>
      <c r="D6" s="12" t="s">
        <v>8</v>
      </c>
      <c r="E6" s="11"/>
      <c r="F6" s="11"/>
      <c r="G6" s="11"/>
      <c r="H6" s="11"/>
      <c r="I6" s="11"/>
      <c r="J6" s="11"/>
      <c r="K6" s="137"/>
      <c r="L6" s="138"/>
      <c r="M6" s="136"/>
    </row>
    <row r="7" ht="20" customHeight="1" spans="2:13">
      <c r="B7" s="8" t="s">
        <v>9</v>
      </c>
      <c r="C7" s="9"/>
      <c r="D7" s="13" t="s">
        <v>10</v>
      </c>
      <c r="E7" s="11"/>
      <c r="F7" s="11"/>
      <c r="G7" s="11"/>
      <c r="H7" s="11"/>
      <c r="I7" s="11"/>
      <c r="J7" s="11"/>
      <c r="K7" s="137"/>
      <c r="L7" s="138"/>
      <c r="M7" s="136"/>
    </row>
    <row r="8" ht="17" customHeight="1" spans="2:13">
      <c r="B8" s="8" t="s">
        <v>11</v>
      </c>
      <c r="C8" s="9"/>
      <c r="D8" s="13" t="s">
        <v>12</v>
      </c>
      <c r="E8" s="11"/>
      <c r="F8" s="11"/>
      <c r="G8" s="11"/>
      <c r="H8" s="11"/>
      <c r="I8" s="11"/>
      <c r="J8" s="11"/>
      <c r="K8" s="137"/>
      <c r="L8" s="138"/>
      <c r="M8" s="136"/>
    </row>
    <row r="9" ht="18" customHeight="1" spans="2:13">
      <c r="B9" s="14"/>
      <c r="C9" s="15"/>
      <c r="D9" s="15"/>
      <c r="E9" s="16"/>
      <c r="F9" s="15"/>
      <c r="G9" s="15"/>
      <c r="H9" s="15"/>
      <c r="I9" s="16"/>
      <c r="J9" s="15"/>
      <c r="K9" s="15"/>
      <c r="L9" s="139"/>
      <c r="M9" s="136"/>
    </row>
    <row r="10" ht="18" customHeight="1" spans="2:13">
      <c r="B10" s="17" t="s">
        <v>13</v>
      </c>
      <c r="C10" s="18"/>
      <c r="D10" s="18"/>
      <c r="E10" s="19"/>
      <c r="F10" s="18"/>
      <c r="G10" s="18"/>
      <c r="H10" s="18"/>
      <c r="I10" s="19"/>
      <c r="J10" s="18"/>
      <c r="K10" s="18"/>
      <c r="L10" s="46"/>
      <c r="M10" s="136"/>
    </row>
    <row r="11" ht="18" customHeight="1" spans="2:13">
      <c r="B11" s="20" t="s">
        <v>14</v>
      </c>
      <c r="C11" s="21"/>
      <c r="D11" s="21"/>
      <c r="E11" s="21"/>
      <c r="F11" s="21"/>
      <c r="G11" s="21"/>
      <c r="H11" s="22" t="s">
        <v>15</v>
      </c>
      <c r="I11" s="21"/>
      <c r="J11" s="21"/>
      <c r="K11" s="140"/>
      <c r="L11" s="141"/>
      <c r="M11" s="136"/>
    </row>
    <row r="12" ht="18" customHeight="1" spans="2:13">
      <c r="B12" s="23" t="s">
        <v>16</v>
      </c>
      <c r="C12" s="24" t="s">
        <v>17</v>
      </c>
      <c r="D12" s="25"/>
      <c r="E12" s="25"/>
      <c r="F12" s="25"/>
      <c r="G12" s="25"/>
      <c r="H12" s="26">
        <f>M35</f>
        <v>44930</v>
      </c>
      <c r="I12" s="26"/>
      <c r="J12" s="26"/>
      <c r="K12" s="142"/>
      <c r="L12" s="141"/>
      <c r="M12" s="136"/>
    </row>
    <row r="13" ht="20" customHeight="1" spans="2:13">
      <c r="B13" s="23" t="s">
        <v>18</v>
      </c>
      <c r="C13" s="24" t="s">
        <v>19</v>
      </c>
      <c r="D13" s="25"/>
      <c r="E13" s="25"/>
      <c r="F13" s="25"/>
      <c r="G13" s="25"/>
      <c r="H13" s="26">
        <f>K49</f>
        <v>78500</v>
      </c>
      <c r="I13" s="26"/>
      <c r="J13" s="26"/>
      <c r="K13" s="142"/>
      <c r="L13" s="141"/>
      <c r="M13" s="136"/>
    </row>
    <row r="14" ht="20" customHeight="1" spans="2:13">
      <c r="B14" s="23" t="s">
        <v>20</v>
      </c>
      <c r="C14" s="24" t="s">
        <v>21</v>
      </c>
      <c r="D14" s="25"/>
      <c r="E14" s="25"/>
      <c r="F14" s="25"/>
      <c r="G14" s="25"/>
      <c r="H14" s="26">
        <f>F53</f>
        <v>8000</v>
      </c>
      <c r="I14" s="26"/>
      <c r="J14" s="26"/>
      <c r="K14" s="142"/>
      <c r="L14" s="141"/>
      <c r="M14" s="136"/>
    </row>
    <row r="15" ht="18" customHeight="1" spans="2:13">
      <c r="B15" s="23" t="s">
        <v>22</v>
      </c>
      <c r="C15" s="27" t="s">
        <v>23</v>
      </c>
      <c r="D15" s="28"/>
      <c r="E15" s="28"/>
      <c r="F15" s="29"/>
      <c r="G15" s="25"/>
      <c r="H15" s="30">
        <f>G60</f>
        <v>0</v>
      </c>
      <c r="I15" s="143"/>
      <c r="J15" s="143"/>
      <c r="K15" s="144"/>
      <c r="L15" s="141"/>
      <c r="M15" s="136"/>
    </row>
    <row r="16" ht="18" customHeight="1" spans="2:13">
      <c r="B16" s="23" t="s">
        <v>24</v>
      </c>
      <c r="C16" s="31" t="s">
        <v>25</v>
      </c>
      <c r="D16" s="32"/>
      <c r="E16" s="32"/>
      <c r="F16" s="32"/>
      <c r="G16" s="32"/>
      <c r="H16" s="33">
        <f>SUM(H12:H15)</f>
        <v>131430</v>
      </c>
      <c r="I16" s="33"/>
      <c r="J16" s="33"/>
      <c r="K16" s="145"/>
      <c r="L16" s="141"/>
      <c r="M16" s="136"/>
    </row>
    <row r="17" ht="18" customHeight="1" spans="2:13">
      <c r="B17" s="23" t="s">
        <v>26</v>
      </c>
      <c r="C17" s="31" t="s">
        <v>27</v>
      </c>
      <c r="D17" s="32"/>
      <c r="E17" s="32"/>
      <c r="F17" s="32"/>
      <c r="G17" s="32"/>
      <c r="H17" s="33">
        <f>H16*0.06</f>
        <v>7885.8</v>
      </c>
      <c r="I17" s="33"/>
      <c r="J17" s="33"/>
      <c r="K17" s="145"/>
      <c r="L17" s="141"/>
      <c r="M17" s="136"/>
    </row>
    <row r="18" ht="18" customHeight="1" spans="2:13">
      <c r="B18" s="34" t="s">
        <v>28</v>
      </c>
      <c r="C18" s="35" t="s">
        <v>29</v>
      </c>
      <c r="D18" s="36"/>
      <c r="E18" s="36"/>
      <c r="F18" s="37"/>
      <c r="G18" s="38"/>
      <c r="H18" s="39">
        <f>SUM(H16:K17)</f>
        <v>139315.8</v>
      </c>
      <c r="I18" s="39"/>
      <c r="J18" s="39"/>
      <c r="K18" s="146"/>
      <c r="L18" s="141"/>
      <c r="M18" s="136"/>
    </row>
    <row r="19" ht="18" customHeight="1" spans="2:13">
      <c r="B19" s="40" t="s">
        <v>30</v>
      </c>
      <c r="C19" s="41"/>
      <c r="D19" s="41"/>
      <c r="E19" s="41"/>
      <c r="F19" s="41"/>
      <c r="G19" s="42"/>
      <c r="H19" s="43">
        <f>H18*0.95</f>
        <v>132350.01</v>
      </c>
      <c r="I19" s="43"/>
      <c r="J19" s="43"/>
      <c r="K19" s="147"/>
      <c r="L19" s="148"/>
      <c r="M19" s="136"/>
    </row>
    <row r="20" ht="18" customHeight="1" spans="2:13">
      <c r="B20" s="44"/>
      <c r="C20" s="45"/>
      <c r="D20" s="45"/>
      <c r="E20" s="46"/>
      <c r="F20" s="45"/>
      <c r="G20" s="45"/>
      <c r="H20" s="45"/>
      <c r="I20" s="46"/>
      <c r="J20" s="45"/>
      <c r="K20" s="103"/>
      <c r="L20" s="46"/>
      <c r="M20" s="136"/>
    </row>
    <row r="21" ht="18" customHeight="1" spans="2:13">
      <c r="B21" s="47" t="s">
        <v>31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149"/>
    </row>
    <row r="22" ht="18" customHeight="1" spans="2:13">
      <c r="B22" s="49" t="s">
        <v>32</v>
      </c>
      <c r="C22" s="50" t="s">
        <v>33</v>
      </c>
      <c r="D22" s="51"/>
      <c r="E22" s="51"/>
      <c r="F22" s="51"/>
      <c r="G22" s="52"/>
      <c r="H22" s="53"/>
      <c r="I22" s="50"/>
      <c r="J22" s="52"/>
      <c r="K22" s="53"/>
      <c r="L22" s="50"/>
      <c r="M22" s="150"/>
    </row>
    <row r="23" ht="30.95" customHeight="1" spans="2:13">
      <c r="B23" s="54"/>
      <c r="C23" s="55" t="s">
        <v>34</v>
      </c>
      <c r="D23" s="55" t="s">
        <v>35</v>
      </c>
      <c r="E23" s="55" t="s">
        <v>36</v>
      </c>
      <c r="F23" s="55" t="s">
        <v>37</v>
      </c>
      <c r="G23" s="55" t="s">
        <v>35</v>
      </c>
      <c r="H23" s="55" t="s">
        <v>36</v>
      </c>
      <c r="I23" s="55" t="s">
        <v>37</v>
      </c>
      <c r="J23" s="55" t="s">
        <v>35</v>
      </c>
      <c r="K23" s="55" t="s">
        <v>36</v>
      </c>
      <c r="L23" s="55" t="s">
        <v>37</v>
      </c>
      <c r="M23" s="151" t="s">
        <v>38</v>
      </c>
    </row>
    <row r="24" ht="53.1" customHeight="1" spans="2:13">
      <c r="B24" s="56" t="s">
        <v>16</v>
      </c>
      <c r="C24" s="57" t="s">
        <v>39</v>
      </c>
      <c r="D24" s="58" t="s">
        <v>40</v>
      </c>
      <c r="E24" s="59">
        <v>920</v>
      </c>
      <c r="F24" s="59">
        <v>24</v>
      </c>
      <c r="G24" s="58"/>
      <c r="H24" s="59"/>
      <c r="I24" s="59"/>
      <c r="J24" s="152"/>
      <c r="K24" s="152"/>
      <c r="L24" s="152"/>
      <c r="M24" s="153">
        <f>E24*F24+H24*I24+K24*L24</f>
        <v>22080</v>
      </c>
    </row>
    <row r="25" ht="18" customHeight="1" spans="2:13">
      <c r="B25" s="60" t="s">
        <v>41</v>
      </c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154">
        <f>SUM(M24:M24)</f>
        <v>22080</v>
      </c>
    </row>
    <row r="26" ht="18" customHeight="1" spans="2:13">
      <c r="B26" s="49" t="s">
        <v>32</v>
      </c>
      <c r="C26" s="50" t="s">
        <v>42</v>
      </c>
      <c r="D26" s="51"/>
      <c r="E26" s="51"/>
      <c r="F26" s="51"/>
      <c r="G26" s="52"/>
      <c r="H26" s="53"/>
      <c r="I26" s="50"/>
      <c r="J26" s="52"/>
      <c r="K26" s="53"/>
      <c r="L26" s="50"/>
      <c r="M26" s="150"/>
    </row>
    <row r="27" ht="18" customHeight="1" spans="2:13">
      <c r="B27" s="62"/>
      <c r="C27" s="55" t="s">
        <v>34</v>
      </c>
      <c r="D27" s="63" t="s">
        <v>43</v>
      </c>
      <c r="E27" s="64" t="s">
        <v>44</v>
      </c>
      <c r="F27" s="64"/>
      <c r="G27" s="65"/>
      <c r="H27" s="55" t="s">
        <v>45</v>
      </c>
      <c r="I27" s="55"/>
      <c r="J27" s="155" t="s">
        <v>46</v>
      </c>
      <c r="K27" s="155"/>
      <c r="L27" s="155" t="s">
        <v>47</v>
      </c>
      <c r="M27" s="151" t="s">
        <v>38</v>
      </c>
    </row>
    <row r="28" ht="36" customHeight="1" spans="2:13">
      <c r="B28" s="56" t="s">
        <v>16</v>
      </c>
      <c r="C28" s="57" t="s">
        <v>48</v>
      </c>
      <c r="D28" s="66" t="s">
        <v>49</v>
      </c>
      <c r="E28" s="67">
        <v>4700</v>
      </c>
      <c r="F28" s="67"/>
      <c r="G28" s="68"/>
      <c r="H28" s="69">
        <v>1</v>
      </c>
      <c r="I28" s="55"/>
      <c r="J28" s="155">
        <v>1</v>
      </c>
      <c r="K28" s="155"/>
      <c r="L28" s="155" t="s">
        <v>50</v>
      </c>
      <c r="M28" s="153">
        <f t="shared" ref="M28:M30" si="0">E28*H28*J28</f>
        <v>4700</v>
      </c>
    </row>
    <row r="29" ht="75" customHeight="1" spans="2:13">
      <c r="B29" s="56" t="s">
        <v>18</v>
      </c>
      <c r="C29" s="57" t="s">
        <v>51</v>
      </c>
      <c r="D29" s="66" t="s">
        <v>52</v>
      </c>
      <c r="E29" s="67">
        <v>7500</v>
      </c>
      <c r="F29" s="67"/>
      <c r="G29" s="68"/>
      <c r="H29" s="67">
        <v>1</v>
      </c>
      <c r="I29" s="67"/>
      <c r="J29" s="67">
        <v>1</v>
      </c>
      <c r="K29" s="67"/>
      <c r="L29" s="155" t="s">
        <v>53</v>
      </c>
      <c r="M29" s="153">
        <f t="shared" si="0"/>
        <v>7500</v>
      </c>
    </row>
    <row r="30" ht="35" customHeight="1" spans="2:13">
      <c r="B30" s="56" t="s">
        <v>20</v>
      </c>
      <c r="C30" s="57" t="s">
        <v>54</v>
      </c>
      <c r="D30" s="66" t="s">
        <v>55</v>
      </c>
      <c r="E30" s="67">
        <v>2800</v>
      </c>
      <c r="F30" s="67"/>
      <c r="G30" s="68"/>
      <c r="H30" s="67">
        <v>1</v>
      </c>
      <c r="I30" s="67"/>
      <c r="J30" s="67">
        <v>1</v>
      </c>
      <c r="K30" s="67"/>
      <c r="L30" s="155" t="s">
        <v>53</v>
      </c>
      <c r="M30" s="153">
        <f t="shared" si="0"/>
        <v>2800</v>
      </c>
    </row>
    <row r="31" ht="18" customHeight="1" spans="2:13">
      <c r="B31" s="60" t="s">
        <v>41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154">
        <f>SUM(M28:M30)</f>
        <v>15000</v>
      </c>
    </row>
    <row r="32" ht="18" customHeight="1" spans="2:13">
      <c r="B32" s="62" t="s">
        <v>32</v>
      </c>
      <c r="C32" s="70" t="s">
        <v>56</v>
      </c>
      <c r="D32" s="63" t="s">
        <v>57</v>
      </c>
      <c r="E32" s="71"/>
      <c r="F32" s="71"/>
      <c r="G32" s="72"/>
      <c r="H32" s="55" t="s">
        <v>58</v>
      </c>
      <c r="I32" s="155"/>
      <c r="J32" s="155"/>
      <c r="K32" s="155"/>
      <c r="L32" s="155"/>
      <c r="M32" s="156"/>
    </row>
    <row r="33" ht="33" customHeight="1" spans="2:13">
      <c r="B33" s="23" t="s">
        <v>16</v>
      </c>
      <c r="C33" s="57" t="s">
        <v>59</v>
      </c>
      <c r="D33" s="73">
        <f>K49</f>
        <v>78500</v>
      </c>
      <c r="E33" s="74"/>
      <c r="F33" s="74"/>
      <c r="G33" s="75"/>
      <c r="H33" s="76">
        <v>0.1</v>
      </c>
      <c r="I33" s="157"/>
      <c r="J33" s="157"/>
      <c r="K33" s="157"/>
      <c r="L33" s="158"/>
      <c r="M33" s="153">
        <f>H33*D33</f>
        <v>7850</v>
      </c>
    </row>
    <row r="34" ht="18" customHeight="1" spans="2:13">
      <c r="B34" s="60" t="s">
        <v>41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159">
        <f>SUM(M33:M33)</f>
        <v>7850</v>
      </c>
    </row>
    <row r="35" ht="18" customHeight="1" spans="2:18">
      <c r="B35" s="77" t="s">
        <v>60</v>
      </c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160">
        <f>M25+M31+M34</f>
        <v>44930</v>
      </c>
      <c r="P35"/>
      <c r="Q35"/>
      <c r="R35"/>
    </row>
    <row r="36" ht="18" customHeight="1" spans="2:257">
      <c r="B36" s="44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136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1"/>
      <c r="AL36" s="161"/>
      <c r="AM36" s="161"/>
      <c r="AN36" s="161"/>
      <c r="AO36" s="161"/>
      <c r="AP36" s="161"/>
      <c r="AQ36" s="161"/>
      <c r="AR36" s="161"/>
      <c r="AS36" s="161"/>
      <c r="AT36" s="161"/>
      <c r="AU36" s="161"/>
      <c r="AV36" s="161"/>
      <c r="AW36" s="161"/>
      <c r="AX36" s="161"/>
      <c r="AY36" s="161"/>
      <c r="AZ36" s="161"/>
      <c r="BA36" s="161"/>
      <c r="BB36" s="161"/>
      <c r="BC36" s="161"/>
      <c r="BD36" s="161"/>
      <c r="BE36" s="161"/>
      <c r="BF36" s="161"/>
      <c r="BG36" s="161"/>
      <c r="BH36" s="161"/>
      <c r="BI36" s="161"/>
      <c r="BJ36" s="161"/>
      <c r="BK36" s="161"/>
      <c r="BL36" s="161"/>
      <c r="BM36" s="161"/>
      <c r="BN36" s="161"/>
      <c r="BO36" s="161"/>
      <c r="BP36" s="161"/>
      <c r="BQ36" s="161"/>
      <c r="BR36" s="161"/>
      <c r="BS36" s="161"/>
      <c r="BT36" s="161"/>
      <c r="BU36" s="161"/>
      <c r="BV36" s="161"/>
      <c r="BW36" s="161"/>
      <c r="BX36" s="161"/>
      <c r="BY36" s="161"/>
      <c r="BZ36" s="161"/>
      <c r="CA36" s="161"/>
      <c r="CB36" s="161"/>
      <c r="CC36" s="161"/>
      <c r="CD36" s="161"/>
      <c r="CE36" s="161"/>
      <c r="CF36" s="161"/>
      <c r="CG36" s="161"/>
      <c r="CH36" s="161"/>
      <c r="CI36" s="161"/>
      <c r="CJ36" s="161"/>
      <c r="CK36" s="161"/>
      <c r="CL36" s="161"/>
      <c r="CM36" s="161"/>
      <c r="CN36" s="161"/>
      <c r="CO36" s="161"/>
      <c r="CP36" s="161"/>
      <c r="CQ36" s="161"/>
      <c r="CR36" s="161"/>
      <c r="CS36" s="161"/>
      <c r="CT36" s="161"/>
      <c r="CU36" s="161"/>
      <c r="CV36" s="161"/>
      <c r="CW36" s="161"/>
      <c r="CX36" s="161"/>
      <c r="CY36" s="161"/>
      <c r="CZ36" s="161"/>
      <c r="DA36" s="161"/>
      <c r="DB36" s="161"/>
      <c r="DC36" s="161"/>
      <c r="DD36" s="161"/>
      <c r="DE36" s="161"/>
      <c r="DF36" s="161"/>
      <c r="DG36" s="161"/>
      <c r="DH36" s="161"/>
      <c r="DI36" s="161"/>
      <c r="DJ36" s="161"/>
      <c r="DK36" s="161"/>
      <c r="DL36" s="161"/>
      <c r="DM36" s="161"/>
      <c r="DN36" s="161"/>
      <c r="DO36" s="161"/>
      <c r="DP36" s="161"/>
      <c r="DQ36" s="161"/>
      <c r="DR36" s="161"/>
      <c r="DS36" s="161"/>
      <c r="DT36" s="161"/>
      <c r="DU36" s="161"/>
      <c r="DV36" s="161"/>
      <c r="DW36" s="161"/>
      <c r="DX36" s="161"/>
      <c r="DY36" s="161"/>
      <c r="DZ36" s="161"/>
      <c r="EA36" s="161"/>
      <c r="EB36" s="161"/>
      <c r="EC36" s="161"/>
      <c r="ED36" s="161"/>
      <c r="EE36" s="161"/>
      <c r="EF36" s="161"/>
      <c r="EG36" s="161"/>
      <c r="EH36" s="161"/>
      <c r="EI36" s="161"/>
      <c r="EJ36" s="161"/>
      <c r="EK36" s="161"/>
      <c r="EL36" s="161"/>
      <c r="EM36" s="161"/>
      <c r="EN36" s="161"/>
      <c r="EO36" s="161"/>
      <c r="EP36" s="161"/>
      <c r="EQ36" s="161"/>
      <c r="ER36" s="161"/>
      <c r="ES36" s="161"/>
      <c r="ET36" s="161"/>
      <c r="EU36" s="161"/>
      <c r="EV36" s="161"/>
      <c r="EW36" s="161"/>
      <c r="EX36" s="161"/>
      <c r="EY36" s="161"/>
      <c r="EZ36" s="161"/>
      <c r="FA36" s="161"/>
      <c r="FB36" s="161"/>
      <c r="FC36" s="161"/>
      <c r="FD36" s="161"/>
      <c r="FE36" s="161"/>
      <c r="FF36" s="161"/>
      <c r="FG36" s="161"/>
      <c r="FH36" s="161"/>
      <c r="FI36" s="161"/>
      <c r="FJ36" s="161"/>
      <c r="FK36" s="161"/>
      <c r="FL36" s="161"/>
      <c r="FM36" s="161"/>
      <c r="FN36" s="161"/>
      <c r="FO36" s="161"/>
      <c r="FP36" s="161"/>
      <c r="FQ36" s="161"/>
      <c r="FR36" s="161"/>
      <c r="FS36" s="161"/>
      <c r="FT36" s="161"/>
      <c r="FU36" s="161"/>
      <c r="FV36" s="161"/>
      <c r="FW36" s="161"/>
      <c r="FX36" s="161"/>
      <c r="FY36" s="161"/>
      <c r="FZ36" s="161"/>
      <c r="GA36" s="161"/>
      <c r="GB36" s="161"/>
      <c r="GC36" s="161"/>
      <c r="GD36" s="161"/>
      <c r="GE36" s="161"/>
      <c r="GF36" s="161"/>
      <c r="GG36" s="161"/>
      <c r="GH36" s="161"/>
      <c r="GI36" s="161"/>
      <c r="GJ36" s="161"/>
      <c r="GK36" s="161"/>
      <c r="GL36" s="161"/>
      <c r="GM36" s="161"/>
      <c r="GN36" s="161"/>
      <c r="GO36" s="161"/>
      <c r="GP36" s="161"/>
      <c r="GQ36" s="161"/>
      <c r="GR36" s="161"/>
      <c r="GS36" s="161"/>
      <c r="GT36" s="161"/>
      <c r="GU36" s="161"/>
      <c r="GV36" s="161"/>
      <c r="GW36" s="161"/>
      <c r="GX36" s="161"/>
      <c r="GY36" s="161"/>
      <c r="GZ36" s="161"/>
      <c r="HA36" s="161"/>
      <c r="HB36" s="161"/>
      <c r="HC36" s="161"/>
      <c r="HD36" s="161"/>
      <c r="HE36" s="161"/>
      <c r="HF36" s="161"/>
      <c r="HG36" s="161"/>
      <c r="HH36" s="161"/>
      <c r="HI36" s="161"/>
      <c r="HJ36" s="161"/>
      <c r="HK36" s="161"/>
      <c r="HL36" s="161"/>
      <c r="HM36" s="161"/>
      <c r="HN36" s="161"/>
      <c r="HO36" s="161"/>
      <c r="HP36" s="161"/>
      <c r="HQ36" s="161"/>
      <c r="HR36" s="161"/>
      <c r="HS36" s="161"/>
      <c r="HT36" s="161"/>
      <c r="HU36" s="161"/>
      <c r="HV36" s="161"/>
      <c r="HW36" s="161"/>
      <c r="HX36" s="161"/>
      <c r="HY36" s="161"/>
      <c r="HZ36" s="161"/>
      <c r="IA36" s="161"/>
      <c r="IB36" s="161"/>
      <c r="IC36" s="161"/>
      <c r="ID36" s="161"/>
      <c r="IE36" s="161"/>
      <c r="IF36" s="161"/>
      <c r="IG36" s="161"/>
      <c r="IH36" s="161"/>
      <c r="II36" s="161"/>
      <c r="IJ36" s="161"/>
      <c r="IK36" s="161"/>
      <c r="IL36" s="161"/>
      <c r="IM36" s="161"/>
      <c r="IN36" s="161"/>
      <c r="IO36" s="161"/>
      <c r="IP36" s="161"/>
      <c r="IQ36" s="161"/>
      <c r="IR36" s="161"/>
      <c r="IS36" s="161"/>
      <c r="IT36" s="161"/>
      <c r="IU36" s="161"/>
      <c r="IV36" s="161"/>
      <c r="IW36" s="161"/>
    </row>
    <row r="37" ht="18" customHeight="1" spans="2:14">
      <c r="B37" s="47" t="s">
        <v>61</v>
      </c>
      <c r="C37" s="80"/>
      <c r="D37" s="48"/>
      <c r="E37" s="48"/>
      <c r="F37" s="48"/>
      <c r="G37" s="48"/>
      <c r="H37" s="48"/>
      <c r="I37" s="48"/>
      <c r="J37" s="48"/>
      <c r="K37" s="48"/>
      <c r="L37" s="48"/>
      <c r="M37" s="149"/>
      <c r="N37" s="162"/>
    </row>
    <row r="38" ht="18" customHeight="1" spans="2:13">
      <c r="B38" s="81" t="s">
        <v>32</v>
      </c>
      <c r="C38" s="82" t="s">
        <v>62</v>
      </c>
      <c r="D38" s="82" t="s">
        <v>63</v>
      </c>
      <c r="E38" s="82" t="s">
        <v>64</v>
      </c>
      <c r="F38" s="82" t="s">
        <v>65</v>
      </c>
      <c r="G38" s="82" t="s">
        <v>66</v>
      </c>
      <c r="H38" s="82"/>
      <c r="I38" s="82" t="s">
        <v>45</v>
      </c>
      <c r="J38" s="82" t="s">
        <v>67</v>
      </c>
      <c r="K38" s="82"/>
      <c r="L38" s="82" t="s">
        <v>68</v>
      </c>
      <c r="M38" s="163" t="s">
        <v>69</v>
      </c>
    </row>
    <row r="39" ht="20" customHeight="1" spans="2:13">
      <c r="B39" s="83" t="s">
        <v>70</v>
      </c>
      <c r="C39" s="84"/>
      <c r="D39" s="84"/>
      <c r="E39" s="84"/>
      <c r="F39" s="84"/>
      <c r="G39" s="85"/>
      <c r="H39" s="86"/>
      <c r="I39" s="84"/>
      <c r="J39" s="85"/>
      <c r="K39" s="86"/>
      <c r="L39" s="84"/>
      <c r="M39" s="164"/>
    </row>
    <row r="40" ht="51" customHeight="1" spans="2:13">
      <c r="B40" s="56" t="s">
        <v>16</v>
      </c>
      <c r="C40" s="58" t="s">
        <v>71</v>
      </c>
      <c r="D40" s="87" t="s">
        <v>72</v>
      </c>
      <c r="E40" s="88">
        <v>60000</v>
      </c>
      <c r="F40" s="59">
        <v>1</v>
      </c>
      <c r="G40" s="89">
        <f>E40*F40</f>
        <v>60000</v>
      </c>
      <c r="H40" s="86"/>
      <c r="I40" s="59">
        <v>1</v>
      </c>
      <c r="J40" s="89">
        <f>G40*I40</f>
        <v>60000</v>
      </c>
      <c r="K40" s="86"/>
      <c r="L40" s="88">
        <f>(E40-G40)*I40</f>
        <v>0</v>
      </c>
      <c r="M40" s="165" t="s">
        <v>73</v>
      </c>
    </row>
    <row r="41" ht="21" customHeight="1" spans="2:13">
      <c r="B41" s="56" t="s">
        <v>18</v>
      </c>
      <c r="C41" s="90" t="s">
        <v>74</v>
      </c>
      <c r="D41" s="58" t="s">
        <v>75</v>
      </c>
      <c r="E41" s="91">
        <v>10000</v>
      </c>
      <c r="F41" s="59" t="s">
        <v>16</v>
      </c>
      <c r="G41" s="89">
        <f>E41*F41</f>
        <v>10000</v>
      </c>
      <c r="H41" s="86"/>
      <c r="I41" s="59">
        <v>1</v>
      </c>
      <c r="J41" s="89">
        <f>G41*I41</f>
        <v>10000</v>
      </c>
      <c r="K41" s="86"/>
      <c r="L41" s="88">
        <f>(E41-G41)*I41</f>
        <v>0</v>
      </c>
      <c r="M41" s="166" t="s">
        <v>76</v>
      </c>
    </row>
    <row r="42" ht="21" customHeight="1" spans="2:13">
      <c r="B42" s="56" t="s">
        <v>20</v>
      </c>
      <c r="C42" s="90" t="s">
        <v>77</v>
      </c>
      <c r="D42" s="58" t="s">
        <v>75</v>
      </c>
      <c r="E42" s="91">
        <v>8500</v>
      </c>
      <c r="F42" s="59">
        <v>1</v>
      </c>
      <c r="G42" s="89">
        <f>E42*F42</f>
        <v>8500</v>
      </c>
      <c r="H42" s="86"/>
      <c r="I42" s="59">
        <v>1</v>
      </c>
      <c r="J42" s="89">
        <f>G42*I42</f>
        <v>8500</v>
      </c>
      <c r="K42" s="86"/>
      <c r="L42" s="88">
        <f>(E42-G42)*I42</f>
        <v>0</v>
      </c>
      <c r="M42" s="166"/>
    </row>
    <row r="43" ht="21" customHeight="1" spans="2:13">
      <c r="B43" s="92" t="s">
        <v>78</v>
      </c>
      <c r="C43" s="93"/>
      <c r="D43" s="93"/>
      <c r="E43" s="93"/>
      <c r="F43" s="93"/>
      <c r="G43" s="93"/>
      <c r="H43" s="93"/>
      <c r="I43" s="93"/>
      <c r="J43" s="167">
        <f>SUM(J40:J42)</f>
        <v>78500</v>
      </c>
      <c r="K43" s="168"/>
      <c r="L43" s="88"/>
      <c r="M43" s="166"/>
    </row>
    <row r="44" ht="15.95" customHeight="1" spans="2:13">
      <c r="B44" s="94" t="s">
        <v>79</v>
      </c>
      <c r="C44" s="95"/>
      <c r="D44" s="95"/>
      <c r="E44" s="95"/>
      <c r="F44" s="95"/>
      <c r="G44" s="95"/>
      <c r="H44" s="95"/>
      <c r="I44" s="95"/>
      <c r="J44" s="95"/>
      <c r="K44" s="95"/>
      <c r="L44" s="169"/>
      <c r="M44" s="170"/>
    </row>
    <row r="45" ht="18" customHeight="1" spans="2:13">
      <c r="B45" s="81" t="s">
        <v>32</v>
      </c>
      <c r="C45" s="82" t="s">
        <v>80</v>
      </c>
      <c r="D45" s="82" t="s">
        <v>81</v>
      </c>
      <c r="E45" s="82"/>
      <c r="F45" s="82"/>
      <c r="G45" s="82"/>
      <c r="H45" s="82" t="s">
        <v>44</v>
      </c>
      <c r="I45" s="82" t="s">
        <v>45</v>
      </c>
      <c r="J45" s="82" t="s">
        <v>15</v>
      </c>
      <c r="K45" s="171"/>
      <c r="L45" s="46"/>
      <c r="M45" s="172"/>
    </row>
    <row r="46" ht="17" customHeight="1" spans="2:14">
      <c r="B46" s="56" t="s">
        <v>16</v>
      </c>
      <c r="C46" s="58" t="s">
        <v>82</v>
      </c>
      <c r="D46" s="96"/>
      <c r="E46" s="97"/>
      <c r="F46" s="97"/>
      <c r="G46" s="86"/>
      <c r="H46" s="88"/>
      <c r="I46" s="173"/>
      <c r="J46" s="89">
        <f>I46*H46</f>
        <v>0</v>
      </c>
      <c r="K46" s="174"/>
      <c r="L46" s="175"/>
      <c r="M46" s="176"/>
      <c r="N46" s="162"/>
    </row>
    <row r="47" ht="17" customHeight="1" spans="2:14">
      <c r="B47" s="56" t="s">
        <v>18</v>
      </c>
      <c r="C47" s="58" t="s">
        <v>83</v>
      </c>
      <c r="D47" s="96"/>
      <c r="E47" s="97"/>
      <c r="F47" s="97"/>
      <c r="G47" s="86"/>
      <c r="H47" s="88"/>
      <c r="I47" s="173"/>
      <c r="J47" s="89">
        <v>0</v>
      </c>
      <c r="K47" s="174"/>
      <c r="L47" s="175"/>
      <c r="M47" s="176"/>
      <c r="N47" s="162"/>
    </row>
    <row r="48" ht="15.95" customHeight="1" spans="2:14">
      <c r="B48" s="98" t="s">
        <v>84</v>
      </c>
      <c r="C48" s="99"/>
      <c r="D48" s="99"/>
      <c r="E48" s="99"/>
      <c r="F48" s="99"/>
      <c r="G48" s="99"/>
      <c r="H48" s="99"/>
      <c r="I48" s="99"/>
      <c r="J48" s="177"/>
      <c r="K48" s="178">
        <v>0</v>
      </c>
      <c r="L48" s="46"/>
      <c r="M48" s="172"/>
      <c r="N48" s="162"/>
    </row>
    <row r="49" ht="16.5" customHeight="1" spans="2:13">
      <c r="B49" s="100" t="s">
        <v>60</v>
      </c>
      <c r="C49" s="101"/>
      <c r="D49" s="101"/>
      <c r="E49" s="101"/>
      <c r="F49" s="101"/>
      <c r="G49" s="101"/>
      <c r="H49" s="101"/>
      <c r="I49" s="101"/>
      <c r="J49" s="179"/>
      <c r="K49" s="180">
        <f>J43+K48</f>
        <v>78500</v>
      </c>
      <c r="L49" s="181"/>
      <c r="M49" s="182"/>
    </row>
    <row r="50" ht="18" customHeight="1" spans="2:13">
      <c r="B50" s="102"/>
      <c r="C50" s="45"/>
      <c r="D50" s="45"/>
      <c r="E50" s="46"/>
      <c r="F50" s="45"/>
      <c r="G50" s="45"/>
      <c r="H50" s="103"/>
      <c r="I50" s="183"/>
      <c r="J50" s="103"/>
      <c r="K50" s="45"/>
      <c r="L50" s="46"/>
      <c r="M50" s="136"/>
    </row>
    <row r="51" ht="18" customHeight="1" spans="2:13">
      <c r="B51" s="104" t="s">
        <v>85</v>
      </c>
      <c r="C51" s="105"/>
      <c r="D51" s="105"/>
      <c r="E51" s="105"/>
      <c r="F51" s="105"/>
      <c r="G51" s="105"/>
      <c r="H51" s="106"/>
      <c r="I51" s="106"/>
      <c r="J51" s="45"/>
      <c r="K51" s="45"/>
      <c r="L51" s="46"/>
      <c r="M51" s="136"/>
    </row>
    <row r="52" ht="18" customHeight="1" spans="2:13">
      <c r="B52" s="54" t="s">
        <v>32</v>
      </c>
      <c r="C52" s="107" t="s">
        <v>86</v>
      </c>
      <c r="D52" s="108" t="s">
        <v>44</v>
      </c>
      <c r="E52" s="109" t="s">
        <v>45</v>
      </c>
      <c r="F52" s="109" t="s">
        <v>15</v>
      </c>
      <c r="G52" s="110"/>
      <c r="H52" s="111"/>
      <c r="I52" s="184" t="s">
        <v>69</v>
      </c>
      <c r="J52" s="45"/>
      <c r="K52" s="45"/>
      <c r="L52" s="46"/>
      <c r="M52" s="136"/>
    </row>
    <row r="53" ht="39" customHeight="1" spans="2:13">
      <c r="B53" s="112">
        <v>1</v>
      </c>
      <c r="C53" s="58" t="s">
        <v>87</v>
      </c>
      <c r="D53" s="58" t="s">
        <v>88</v>
      </c>
      <c r="E53" s="58" t="s">
        <v>16</v>
      </c>
      <c r="F53" s="113">
        <f>E53*D53</f>
        <v>8000</v>
      </c>
      <c r="G53" s="113"/>
      <c r="H53" s="113"/>
      <c r="I53" s="185"/>
      <c r="J53" s="45"/>
      <c r="K53" s="45"/>
      <c r="L53" s="46"/>
      <c r="M53" s="136"/>
    </row>
    <row r="54" ht="18" customHeight="1" spans="2:13">
      <c r="B54" s="100" t="s">
        <v>60</v>
      </c>
      <c r="C54" s="101"/>
      <c r="D54" s="101"/>
      <c r="E54" s="101"/>
      <c r="F54" s="114">
        <f>SUM(F53:H53)</f>
        <v>8000</v>
      </c>
      <c r="G54" s="115"/>
      <c r="H54" s="114"/>
      <c r="I54" s="186"/>
      <c r="J54" s="45"/>
      <c r="K54" s="45"/>
      <c r="L54" s="46"/>
      <c r="M54" s="136"/>
    </row>
    <row r="55" ht="18" customHeight="1" spans="1:13">
      <c r="A55" s="102"/>
      <c r="B55" s="102"/>
      <c r="C55" s="116"/>
      <c r="D55" s="117"/>
      <c r="E55" s="116"/>
      <c r="F55" s="117"/>
      <c r="G55" s="116"/>
      <c r="H55" s="117"/>
      <c r="I55" s="187"/>
      <c r="J55" s="188"/>
      <c r="K55" s="45"/>
      <c r="L55" s="46"/>
      <c r="M55" s="136"/>
    </row>
    <row r="56" ht="18" customHeight="1" spans="2:13">
      <c r="B56" s="118" t="s">
        <v>89</v>
      </c>
      <c r="C56" s="119"/>
      <c r="D56" s="120"/>
      <c r="E56" s="119"/>
      <c r="F56" s="120"/>
      <c r="G56" s="119"/>
      <c r="H56" s="121"/>
      <c r="I56" s="46"/>
      <c r="J56" s="45"/>
      <c r="K56" s="45"/>
      <c r="L56" s="46"/>
      <c r="M56" s="136"/>
    </row>
    <row r="57" ht="18" customHeight="1" spans="2:13">
      <c r="B57" s="122" t="s">
        <v>32</v>
      </c>
      <c r="C57" s="123" t="s">
        <v>80</v>
      </c>
      <c r="D57" s="124" t="s">
        <v>81</v>
      </c>
      <c r="E57" s="125" t="s">
        <v>44</v>
      </c>
      <c r="F57" s="125" t="s">
        <v>45</v>
      </c>
      <c r="G57" s="126" t="s">
        <v>15</v>
      </c>
      <c r="H57" s="127"/>
      <c r="I57" s="46"/>
      <c r="J57" s="45"/>
      <c r="K57" s="45"/>
      <c r="L57" s="46"/>
      <c r="M57" s="136"/>
    </row>
    <row r="58" ht="17" customHeight="1" spans="2:13">
      <c r="B58" s="56" t="s">
        <v>16</v>
      </c>
      <c r="C58" s="58" t="s">
        <v>82</v>
      </c>
      <c r="D58" s="82"/>
      <c r="E58" s="128"/>
      <c r="F58" s="69"/>
      <c r="G58" s="129">
        <f>E58*F58</f>
        <v>0</v>
      </c>
      <c r="H58" s="130"/>
      <c r="I58" s="46"/>
      <c r="J58" s="45"/>
      <c r="K58" s="45"/>
      <c r="L58" s="46"/>
      <c r="M58" s="136"/>
    </row>
    <row r="59" ht="17" customHeight="1" spans="2:13">
      <c r="B59" s="131" t="s">
        <v>18</v>
      </c>
      <c r="C59" s="132" t="s">
        <v>83</v>
      </c>
      <c r="D59" s="82"/>
      <c r="E59" s="128"/>
      <c r="F59" s="69"/>
      <c r="G59" s="129">
        <f>E59*F59</f>
        <v>0</v>
      </c>
      <c r="H59" s="130"/>
      <c r="I59" s="46"/>
      <c r="J59" s="45"/>
      <c r="K59" s="45"/>
      <c r="L59" s="46"/>
      <c r="M59" s="136"/>
    </row>
    <row r="60" ht="18" customHeight="1" spans="2:13">
      <c r="B60" s="100" t="s">
        <v>60</v>
      </c>
      <c r="C60" s="101"/>
      <c r="D60" s="101"/>
      <c r="E60" s="101"/>
      <c r="F60" s="101"/>
      <c r="G60" s="133">
        <f>SUM(G58:H59)</f>
        <v>0</v>
      </c>
      <c r="H60" s="134"/>
      <c r="I60" s="189"/>
      <c r="J60" s="190"/>
      <c r="K60" s="190"/>
      <c r="L60" s="189"/>
      <c r="M60" s="191"/>
    </row>
  </sheetData>
  <mergeCells count="86">
    <mergeCell ref="B3:C3"/>
    <mergeCell ref="D3:K3"/>
    <mergeCell ref="B4:C4"/>
    <mergeCell ref="D4:K4"/>
    <mergeCell ref="B5:C5"/>
    <mergeCell ref="D5:K5"/>
    <mergeCell ref="B6:C6"/>
    <mergeCell ref="D6:K6"/>
    <mergeCell ref="B7:C7"/>
    <mergeCell ref="D7:K7"/>
    <mergeCell ref="B8:C8"/>
    <mergeCell ref="D8:K8"/>
    <mergeCell ref="B11:F11"/>
    <mergeCell ref="H11:K11"/>
    <mergeCell ref="C12:F12"/>
    <mergeCell ref="H12:K12"/>
    <mergeCell ref="C13:F13"/>
    <mergeCell ref="H13:K13"/>
    <mergeCell ref="C14:F14"/>
    <mergeCell ref="H14:K14"/>
    <mergeCell ref="C15:F15"/>
    <mergeCell ref="H15:K15"/>
    <mergeCell ref="C16:F16"/>
    <mergeCell ref="H16:K16"/>
    <mergeCell ref="C17:F17"/>
    <mergeCell ref="H17:K17"/>
    <mergeCell ref="C18:F18"/>
    <mergeCell ref="H18:K18"/>
    <mergeCell ref="B19:F19"/>
    <mergeCell ref="H19:K19"/>
    <mergeCell ref="B21:M21"/>
    <mergeCell ref="C22:M22"/>
    <mergeCell ref="B25:L25"/>
    <mergeCell ref="C26:M26"/>
    <mergeCell ref="E27:G27"/>
    <mergeCell ref="H27:I27"/>
    <mergeCell ref="J27:K27"/>
    <mergeCell ref="E28:G28"/>
    <mergeCell ref="H28:I28"/>
    <mergeCell ref="J28:K28"/>
    <mergeCell ref="E29:G29"/>
    <mergeCell ref="H29:I29"/>
    <mergeCell ref="J29:K29"/>
    <mergeCell ref="E30:G30"/>
    <mergeCell ref="H30:I30"/>
    <mergeCell ref="J30:K30"/>
    <mergeCell ref="B31:L31"/>
    <mergeCell ref="D32:G32"/>
    <mergeCell ref="H32:L32"/>
    <mergeCell ref="D33:G33"/>
    <mergeCell ref="H33:L33"/>
    <mergeCell ref="B34:L34"/>
    <mergeCell ref="B35:L35"/>
    <mergeCell ref="B37:M37"/>
    <mergeCell ref="G38:H38"/>
    <mergeCell ref="J38:K38"/>
    <mergeCell ref="B39:M39"/>
    <mergeCell ref="G40:H40"/>
    <mergeCell ref="J40:K40"/>
    <mergeCell ref="G41:H41"/>
    <mergeCell ref="J41:K41"/>
    <mergeCell ref="G42:H42"/>
    <mergeCell ref="J42:K42"/>
    <mergeCell ref="B43:I43"/>
    <mergeCell ref="J43:K43"/>
    <mergeCell ref="B44:M44"/>
    <mergeCell ref="D45:G45"/>
    <mergeCell ref="J45:K45"/>
    <mergeCell ref="D46:G46"/>
    <mergeCell ref="J46:K46"/>
    <mergeCell ref="D47:G47"/>
    <mergeCell ref="J47:K47"/>
    <mergeCell ref="B48:I48"/>
    <mergeCell ref="B49:I49"/>
    <mergeCell ref="B51:I51"/>
    <mergeCell ref="F52:H52"/>
    <mergeCell ref="F53:H53"/>
    <mergeCell ref="B54:E54"/>
    <mergeCell ref="F54:I54"/>
    <mergeCell ref="B56:C56"/>
    <mergeCell ref="G57:H57"/>
    <mergeCell ref="G58:H58"/>
    <mergeCell ref="G59:H59"/>
    <mergeCell ref="B60:F60"/>
    <mergeCell ref="G60:H60"/>
    <mergeCell ref="M41:M42"/>
  </mergeCells>
  <conditionalFormatting sqref="M34">
    <cfRule type="cellIs" dxfId="0" priority="24" stopIfTrue="1" operator="lessThan">
      <formula>0</formula>
    </cfRule>
  </conditionalFormatting>
  <conditionalFormatting sqref="M35">
    <cfRule type="cellIs" dxfId="0" priority="39" stopIfTrue="1" operator="lessThan">
      <formula>0</formula>
    </cfRule>
  </conditionalFormatting>
  <conditionalFormatting sqref="G41:H41">
    <cfRule type="cellIs" dxfId="0" priority="12" stopIfTrue="1" operator="lessThan">
      <formula>0</formula>
    </cfRule>
  </conditionalFormatting>
  <conditionalFormatting sqref="J41:K41">
    <cfRule type="cellIs" dxfId="0" priority="7" stopIfTrue="1" operator="lessThan">
      <formula>0</formula>
    </cfRule>
  </conditionalFormatting>
  <conditionalFormatting sqref="G42:H42">
    <cfRule type="cellIs" dxfId="0" priority="10" stopIfTrue="1" operator="lessThan">
      <formula>0</formula>
    </cfRule>
  </conditionalFormatting>
  <conditionalFormatting sqref="J42:K42">
    <cfRule type="cellIs" dxfId="0" priority="5" stopIfTrue="1" operator="lessThan">
      <formula>0</formula>
    </cfRule>
  </conditionalFormatting>
  <conditionalFormatting sqref="E41:E42">
    <cfRule type="cellIs" dxfId="0" priority="37" stopIfTrue="1" operator="lessThan">
      <formula>0</formula>
    </cfRule>
  </conditionalFormatting>
  <conditionalFormatting sqref="I52:I53">
    <cfRule type="cellIs" dxfId="0" priority="25" stopIfTrue="1" operator="lessThan">
      <formula>0</formula>
    </cfRule>
  </conditionalFormatting>
  <conditionalFormatting sqref="H12:K18 H19 M23:M25 H33:M33 E40 J40:L40 G40:H40 L41:L43 K48 E58:E59 J43 G58:G59 H46:H47 J46:J47 H55:J55 J51:J54 H50:J50 L49:M49 K20 M27:M32">
    <cfRule type="cellIs" dxfId="0" priority="48" stopIfTrue="1" operator="lessThan">
      <formula>0</formula>
    </cfRule>
  </conditionalFormatting>
  <pageMargins left="0.23622" right="0.23622" top="0.354331" bottom="0.354331" header="0.314961" footer="0.314961"/>
  <pageSetup paperSize="9" scale="49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小野那个野</cp:lastModifiedBy>
  <dcterms:created xsi:type="dcterms:W3CDTF">2023-09-21T07:17:00Z</dcterms:created>
  <dcterms:modified xsi:type="dcterms:W3CDTF">2024-10-21T04:07:24Z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C1DA236C7E3143E3AAD488D5B3332510_13</vt:lpwstr>
  </property>
  <property fmtid="{D5CDD505-2E9C-101B-9397-08002B2CF9AE}" pid="3" name="KSOProductBuildVer">
    <vt:lpwstr>2052-12.1.0.18608</vt:lpwstr>
  </property>
</Properties>
</file>