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<sst xmlns="http://schemas.openxmlformats.org/spreadsheetml/2006/main" count="184" uniqueCount="109">
  <si>
    <t>公关类服务费用报价单</t>
  </si>
  <si>
    <t xml:space="preserve">项目名称： </t>
  </si>
  <si>
    <t>美敦力线上线下疗法普及推广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</si>
  <si>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</si>
  <si>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</si>
  <si>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</si>
  <si>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</si>
  <si>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</si>
  <si>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</si>
  <si>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</si>
  <si>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2024.6.21</t>
  </si>
  <si>
    <t>报价有效期：</t>
  </si>
  <si>
    <t>总价：</t>
  </si>
  <si>
    <t>内容</t>
  </si>
  <si>
    <t>总计</t>
  </si>
  <si>
    <t>1</t>
  </si>
  <si>
    <t>服务费</t>
  </si>
  <si>
    <t>2</t>
  </si>
  <si>
    <t>内部活动执行费用</t>
  </si>
  <si>
    <t>3</t>
  </si>
  <si>
    <t>涉及媒体总费用</t>
  </si>
  <si>
    <t>4</t>
  </si>
  <si>
    <t>第三方费用及其他</t>
  </si>
  <si>
    <t>5</t>
  </si>
  <si>
    <t>公关公司差旅费用</t>
  </si>
  <si>
    <t>6</t>
  </si>
  <si>
    <t>税前总价   (Total Fee before tax)</t>
  </si>
  <si>
    <t>7</t>
  </si>
  <si>
    <t xml:space="preserve"> 税率                    (Tax Rate) 0.06</t>
  </si>
  <si>
    <t>8</t>
  </si>
  <si>
    <t>税后总价     (Total Fee after Tax)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</si>
  <si>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</si>
  <si>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</si>
  <si>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</si>
  <si>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</si>
  <si>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</si>
  <si>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</si>
  <si>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</si>
  <si>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</si>
  <si>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客户、KOL账号沟通，包括项目统筹、管理、协调资料收集及沟通（费率卡）</t>
  </si>
  <si>
    <t xml:space="preserve">AM </t>
  </si>
  <si>
    <t xml:space="preserve">Total </t>
  </si>
  <si>
    <t>内容制作</t>
  </si>
  <si>
    <t>描述</t>
  </si>
  <si>
    <t>单价</t>
  </si>
  <si>
    <t>数量</t>
  </si>
  <si>
    <t>次数</t>
  </si>
  <si>
    <t>单位</t>
  </si>
  <si>
    <t>小计</t>
  </si>
  <si>
    <t>医学科普内容撰写(一分钟视频科普）</t>
  </si>
  <si>
    <t>KOL患者教育科普内容撰写</t>
  </si>
  <si>
    <t>篇</t>
  </si>
  <si>
    <t>媒体购买服务费</t>
  </si>
  <si>
    <t>媒体购买金额</t>
  </si>
  <si>
    <t>服务费比率</t>
  </si>
  <si>
    <t>媒体购买服务费（费率卡）</t>
  </si>
  <si>
    <t>Total Fee before Tax</t>
  </si>
  <si>
    <t>内部活动执行费用：</t>
  </si>
  <si>
    <t>线上互动H5（按照方案初步预估）</t>
  </si>
  <si>
    <t>1.1</t>
  </si>
  <si>
    <t>设计</t>
  </si>
  <si>
    <t>封面设计</t>
  </si>
  <si>
    <t>1.2</t>
  </si>
  <si>
    <t>内页长图设计（按照三屏预估）</t>
  </si>
  <si>
    <t>1.3</t>
  </si>
  <si>
    <t>生成海报设计</t>
  </si>
  <si>
    <t>套</t>
  </si>
  <si>
    <t>1.4</t>
  </si>
  <si>
    <t>开发</t>
  </si>
  <si>
    <t>答题功能</t>
  </si>
  <si>
    <t>人/天</t>
  </si>
  <si>
    <t>1.5</t>
  </si>
  <si>
    <t>服务器年度维护</t>
  </si>
  <si>
    <t>年</t>
  </si>
  <si>
    <t>线下活动-寻宝游戏（按照方案初步预估）</t>
  </si>
  <si>
    <t>医学内容撰写</t>
  </si>
  <si>
    <t>梳理CRT疗法、TV-Brady、Micra和ICD器械等知识点</t>
  </si>
  <si>
    <t>物料设计</t>
  </si>
  <si>
    <t>内部宣传海报设计</t>
  </si>
  <si>
    <t>张</t>
  </si>
  <si>
    <t>搜证小卡片设计</t>
  </si>
  <si>
    <t>整体地图设计</t>
  </si>
  <si>
    <t>物料制作</t>
  </si>
  <si>
    <t>宣传海报制作、搜证线索卡片制作（100张）、整体地图制作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</si>
  <si>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</si>
  <si>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</si>
  <si>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</si>
  <si>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</si>
  <si>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</si>
  <si>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</si>
  <si>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</si>
  <si>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</si>
  <si>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</si>
  <si>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KOL医学科普账号</t>
  </si>
  <si>
    <t>抖音平台科普账号
（心内科*2、心外科*1）</t>
  </si>
  <si>
    <t>抖音心内科KOL科普账号
（粉丝数：150w）</t>
  </si>
  <si>
    <t>抖音心内科KOL科普账号
（粉丝数：19w）</t>
  </si>
  <si>
    <t>抖音心外科KOL科普账号
（粉丝数：80w）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</si>
  <si>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</si>
  <si>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</si>
  <si>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</si>
  <si>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</si>
  <si>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</si>
  <si>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</si>
  <si>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</si>
  <si>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</si>
  <si>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</si>
  <si>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 xml:space="preserve">
</t>
  </si>
  <si>
    <t>公关公司差旅费用（如有）：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</si>
</sst>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&quot; &quot;"/>
    <numFmt numFmtId="178" formatCode="#,##0&quot; &quot;;\(#,##0\)"/>
    <numFmt numFmtId="179" formatCode="#,##0&quot; &quot;"/>
    <numFmt numFmtId="180" formatCode="\¥#,##0&quot; &quot;;&quot;(¥&quot;#,##0\)"/>
    <numFmt numFmtId="181" formatCode="0.00&quot; &quot;"/>
    <numFmt numFmtId="182" formatCode="0.00_);[Red]\(0.00\)"/>
  </numFmts>
  <fonts count="37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8"/>
      <name val="微软雅黑"/>
      <charset val="134"/>
    </font>
    <font>
      <b/>
      <sz val="12"/>
      <color indexed="14"/>
      <name val="微软雅黑"/>
      <charset val="134"/>
    </font>
    <font>
      <sz val="11"/>
      <name val="宋体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1"/>
      <color theme="0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indexed="10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7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9" applyNumberFormat="0" applyFill="0" applyAlignment="0" applyProtection="0">
      <alignment vertical="center"/>
    </xf>
    <xf numFmtId="0" fontId="24" fillId="0" borderId="79" applyNumberFormat="0" applyFill="0" applyAlignment="0" applyProtection="0">
      <alignment vertical="center"/>
    </xf>
    <xf numFmtId="0" fontId="25" fillId="0" borderId="8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81" applyNumberFormat="0" applyAlignment="0" applyProtection="0">
      <alignment vertical="center"/>
    </xf>
    <xf numFmtId="0" fontId="27" fillId="9" borderId="82" applyNumberFormat="0" applyAlignment="0" applyProtection="0">
      <alignment vertical="center"/>
    </xf>
    <xf numFmtId="0" fontId="28" fillId="9" borderId="81" applyNumberFormat="0" applyAlignment="0" applyProtection="0">
      <alignment vertical="center"/>
    </xf>
    <xf numFmtId="0" fontId="29" fillId="10" borderId="83" applyNumberFormat="0" applyAlignment="0" applyProtection="0">
      <alignment vertical="center"/>
    </xf>
    <xf numFmtId="0" fontId="30" fillId="0" borderId="84" applyNumberFormat="0" applyFill="0" applyAlignment="0" applyProtection="0">
      <alignment vertical="center"/>
    </xf>
    <xf numFmtId="0" fontId="31" fillId="0" borderId="85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227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8" fillId="0" borderId="1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/>
    <xf numFmtId="0" fontId="0" fillId="2" borderId="15" xfId="0" applyFont="1" applyFill="1" applyBorder="1" applyAlignment="1"/>
    <xf numFmtId="178" fontId="2" fillId="2" borderId="5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 wrapText="1"/>
    </xf>
    <xf numFmtId="179" fontId="2" fillId="2" borderId="7" xfId="0" applyNumberFormat="1" applyFont="1" applyFill="1" applyBorder="1" applyAlignment="1">
      <alignment horizontal="center" vertical="center" wrapText="1"/>
    </xf>
    <xf numFmtId="179" fontId="2" fillId="2" borderId="15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49" fontId="1" fillId="5" borderId="23" xfId="0" applyNumberFormat="1" applyFont="1" applyFill="1" applyBorder="1" applyAlignment="1">
      <alignment horizontal="right" vertical="center"/>
    </xf>
    <xf numFmtId="49" fontId="1" fillId="5" borderId="24" xfId="0" applyNumberFormat="1" applyFont="1" applyFill="1" applyBorder="1" applyAlignment="1">
      <alignment horizontal="right" vertical="center"/>
    </xf>
    <xf numFmtId="49" fontId="1" fillId="2" borderId="25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6" fillId="0" borderId="19" xfId="0" applyNumberFormat="1" applyFont="1" applyFill="1" applyBorder="1" applyAlignment="1">
      <alignment horizontal="left" vertical="center"/>
    </xf>
    <xf numFmtId="49" fontId="6" fillId="0" borderId="20" xfId="0" applyNumberFormat="1" applyFont="1" applyFill="1" applyBorder="1" applyAlignment="1">
      <alignment horizontal="left" vertical="center"/>
    </xf>
    <xf numFmtId="49" fontId="6" fillId="0" borderId="21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right" vertical="center"/>
    </xf>
    <xf numFmtId="49" fontId="6" fillId="0" borderId="27" xfId="0" applyNumberFormat="1" applyFont="1" applyFill="1" applyBorder="1" applyAlignment="1">
      <alignment horizontal="left" vertical="center"/>
    </xf>
    <xf numFmtId="49" fontId="6" fillId="0" borderId="28" xfId="0" applyNumberFormat="1" applyFont="1" applyFill="1" applyBorder="1" applyAlignment="1">
      <alignment horizontal="left" vertical="center"/>
    </xf>
    <xf numFmtId="49" fontId="6" fillId="0" borderId="29" xfId="0" applyNumberFormat="1" applyFont="1" applyFill="1" applyBorder="1" applyAlignment="1">
      <alignment horizontal="left" vertical="center"/>
    </xf>
    <xf numFmtId="49" fontId="6" fillId="0" borderId="27" xfId="0" applyNumberFormat="1" applyFont="1" applyFill="1" applyBorder="1" applyAlignment="1">
      <alignment horizontal="left" vertical="center"/>
    </xf>
    <xf numFmtId="49" fontId="6" fillId="0" borderId="30" xfId="0" applyNumberFormat="1" applyFont="1" applyFill="1" applyBorder="1" applyAlignment="1">
      <alignment horizontal="left" vertical="center"/>
    </xf>
    <xf numFmtId="49" fontId="6" fillId="0" borderId="31" xfId="0" applyNumberFormat="1" applyFont="1" applyFill="1" applyBorder="1" applyAlignment="1">
      <alignment horizontal="right" vertical="center" wrapText="1"/>
    </xf>
    <xf numFmtId="49" fontId="6" fillId="0" borderId="32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4" xfId="0" applyFont="1" applyFill="1" applyBorder="1" applyAlignment="1"/>
    <xf numFmtId="0" fontId="0" fillId="2" borderId="35" xfId="0" applyFont="1" applyFill="1" applyBorder="1" applyAlignment="1"/>
    <xf numFmtId="49" fontId="9" fillId="2" borderId="5" xfId="0" applyNumberFormat="1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center" vertical="center"/>
    </xf>
    <xf numFmtId="180" fontId="2" fillId="2" borderId="34" xfId="0" applyNumberFormat="1" applyFont="1" applyFill="1" applyBorder="1" applyAlignment="1">
      <alignment horizontal="center" vertical="center"/>
    </xf>
    <xf numFmtId="5" fontId="2" fillId="2" borderId="5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9" fontId="10" fillId="2" borderId="36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49" fontId="2" fillId="2" borderId="34" xfId="0" applyNumberFormat="1" applyFont="1" applyFill="1" applyBorder="1" applyAlignment="1">
      <alignment horizontal="center"/>
    </xf>
    <xf numFmtId="0" fontId="0" fillId="2" borderId="37" xfId="0" applyFont="1" applyFill="1" applyBorder="1" applyAlignment="1"/>
    <xf numFmtId="0" fontId="0" fillId="2" borderId="38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2" borderId="39" xfId="0" applyFont="1" applyFill="1" applyBorder="1" applyAlignment="1"/>
    <xf numFmtId="0" fontId="2" fillId="2" borderId="15" xfId="0" applyFont="1" applyFill="1" applyBorder="1" applyAlignment="1">
      <alignment horizontal="center"/>
    </xf>
    <xf numFmtId="181" fontId="2" fillId="2" borderId="40" xfId="0" applyNumberFormat="1" applyFont="1" applyFill="1" applyBorder="1" applyAlignment="1">
      <alignment horizontal="center" vertical="center"/>
    </xf>
    <xf numFmtId="181" fontId="2" fillId="2" borderId="0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176" fontId="1" fillId="2" borderId="43" xfId="0" applyNumberFormat="1" applyFont="1" applyFill="1" applyBorder="1" applyAlignment="1">
      <alignment horizontal="center" vertical="center"/>
    </xf>
    <xf numFmtId="178" fontId="0" fillId="2" borderId="9" xfId="0" applyNumberFormat="1" applyFont="1" applyFill="1" applyBorder="1" applyAlignment="1"/>
    <xf numFmtId="49" fontId="7" fillId="4" borderId="45" xfId="0" applyNumberFormat="1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178" fontId="6" fillId="0" borderId="46" xfId="0" applyNumberFormat="1" applyFont="1" applyFill="1" applyBorder="1" applyAlignment="1">
      <alignment horizontal="center" vertical="center"/>
    </xf>
    <xf numFmtId="49" fontId="8" fillId="0" borderId="4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2" fillId="2" borderId="47" xfId="0" applyNumberFormat="1" applyFont="1" applyFill="1" applyBorder="1" applyAlignment="1">
      <alignment horizontal="center" vertical="center"/>
    </xf>
    <xf numFmtId="176" fontId="1" fillId="0" borderId="47" xfId="0" applyNumberFormat="1" applyFont="1" applyFill="1" applyBorder="1" applyAlignment="1">
      <alignment horizontal="center" vertical="center"/>
    </xf>
    <xf numFmtId="178" fontId="12" fillId="0" borderId="43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horizontal="center"/>
    </xf>
    <xf numFmtId="49" fontId="8" fillId="0" borderId="43" xfId="0" applyNumberFormat="1" applyFont="1" applyFill="1" applyBorder="1" applyAlignment="1">
      <alignment horizontal="center" vertical="center" wrapText="1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4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8" fontId="12" fillId="0" borderId="47" xfId="0" applyNumberFormat="1" applyFont="1" applyFill="1" applyBorder="1" applyAlignment="1">
      <alignment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182" fontId="1" fillId="0" borderId="47" xfId="0" applyNumberFormat="1" applyFont="1" applyFill="1" applyBorder="1" applyAlignment="1">
      <alignment horizontal="center" vertical="center"/>
    </xf>
    <xf numFmtId="182" fontId="1" fillId="5" borderId="4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49" fontId="6" fillId="0" borderId="46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 wrapText="1"/>
    </xf>
    <xf numFmtId="178" fontId="2" fillId="2" borderId="1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15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8" fillId="0" borderId="47" xfId="0" applyNumberFormat="1" applyFont="1" applyFill="1" applyBorder="1" applyAlignment="1">
      <alignment horizontal="center" vertical="center" wrapText="1"/>
    </xf>
    <xf numFmtId="0" fontId="0" fillId="2" borderId="50" xfId="0" applyFont="1" applyFill="1" applyBorder="1" applyAlignment="1"/>
    <xf numFmtId="49" fontId="13" fillId="2" borderId="51" xfId="0" applyNumberFormat="1" applyFont="1" applyFill="1" applyBorder="1" applyAlignment="1">
      <alignment horizontal="center" vertical="center" wrapText="1"/>
    </xf>
    <xf numFmtId="49" fontId="14" fillId="2" borderId="52" xfId="0" applyNumberFormat="1" applyFont="1" applyFill="1" applyBorder="1" applyAlignment="1">
      <alignment horizontal="center" vertical="center" wrapText="1"/>
    </xf>
    <xf numFmtId="49" fontId="14" fillId="2" borderId="53" xfId="0" applyNumberFormat="1" applyFont="1" applyFill="1" applyBorder="1" applyAlignment="1">
      <alignment horizontal="center" vertical="center" wrapText="1"/>
    </xf>
    <xf numFmtId="182" fontId="2" fillId="2" borderId="5" xfId="0" applyNumberFormat="1" applyFont="1" applyFill="1" applyBorder="1" applyAlignment="1">
      <alignment horizontal="center" vertical="center"/>
    </xf>
    <xf numFmtId="182" fontId="0" fillId="2" borderId="5" xfId="0" applyNumberFormat="1" applyFont="1" applyFill="1" applyBorder="1" applyAlignment="1"/>
    <xf numFmtId="49" fontId="2" fillId="2" borderId="5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54" xfId="0" applyFont="1" applyFill="1" applyBorder="1" applyAlignment="1">
      <alignment horizontal="left" vertical="center" wrapText="1"/>
    </xf>
    <xf numFmtId="49" fontId="8" fillId="0" borderId="55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0" fillId="2" borderId="56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54" xfId="0" applyFont="1" applyFill="1" applyBorder="1" applyAlignment="1"/>
    <xf numFmtId="49" fontId="1" fillId="2" borderId="36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49" fontId="6" fillId="6" borderId="57" xfId="0" applyNumberFormat="1" applyFont="1" applyFill="1" applyBorder="1" applyAlignment="1">
      <alignment horizontal="right" vertical="center" wrapText="1"/>
    </xf>
    <xf numFmtId="0" fontId="6" fillId="6" borderId="58" xfId="0" applyFont="1" applyFill="1" applyBorder="1" applyAlignment="1">
      <alignment horizontal="right" vertical="center" wrapText="1"/>
    </xf>
    <xf numFmtId="49" fontId="1" fillId="2" borderId="25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178" fontId="0" fillId="2" borderId="0" xfId="0" applyNumberFormat="1" applyFont="1" applyFill="1" applyBorder="1" applyAlignment="1"/>
    <xf numFmtId="49" fontId="15" fillId="4" borderId="16" xfId="0" applyNumberFormat="1" applyFont="1" applyFill="1" applyBorder="1" applyAlignment="1">
      <alignment horizontal="left" vertical="center" wrapText="1"/>
    </xf>
    <xf numFmtId="49" fontId="15" fillId="4" borderId="17" xfId="0" applyNumberFormat="1" applyFont="1" applyFill="1" applyBorder="1" applyAlignment="1">
      <alignment horizontal="left" vertical="center" wrapText="1"/>
    </xf>
    <xf numFmtId="49" fontId="15" fillId="4" borderId="45" xfId="0" applyNumberFormat="1" applyFont="1" applyFill="1" applyBorder="1" applyAlignment="1">
      <alignment horizontal="left" vertical="center" wrapText="1"/>
    </xf>
    <xf numFmtId="49" fontId="6" fillId="0" borderId="20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/>
    </xf>
    <xf numFmtId="182" fontId="6" fillId="6" borderId="59" xfId="0" applyNumberFormat="1" applyFont="1" applyFill="1" applyBorder="1" applyAlignment="1">
      <alignment horizontal="center" vertical="center" wrapText="1"/>
    </xf>
    <xf numFmtId="182" fontId="6" fillId="6" borderId="6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49" fontId="15" fillId="4" borderId="61" xfId="0" applyNumberFormat="1" applyFont="1" applyFill="1" applyBorder="1" applyAlignment="1">
      <alignment horizontal="left" vertical="center" wrapText="1"/>
    </xf>
    <xf numFmtId="0" fontId="16" fillId="4" borderId="62" xfId="0" applyFont="1" applyFill="1" applyBorder="1" applyAlignment="1">
      <alignment vertical="center"/>
    </xf>
    <xf numFmtId="49" fontId="15" fillId="4" borderId="62" xfId="0" applyNumberFormat="1" applyFont="1" applyFill="1" applyBorder="1" applyAlignment="1">
      <alignment horizontal="left" vertical="center" wrapText="1"/>
    </xf>
    <xf numFmtId="49" fontId="15" fillId="4" borderId="63" xfId="0" applyNumberFormat="1" applyFont="1" applyFill="1" applyBorder="1" applyAlignment="1">
      <alignment horizontal="left" vertical="center" wrapText="1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/>
    </xf>
    <xf numFmtId="18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80" fontId="8" fillId="0" borderId="34" xfId="0" applyNumberFormat="1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vertical="center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66" xfId="0" applyNumberFormat="1" applyFont="1" applyFill="1" applyBorder="1" applyAlignment="1">
      <alignment horizontal="center" vertical="center"/>
    </xf>
    <xf numFmtId="182" fontId="6" fillId="6" borderId="67" xfId="0" applyNumberFormat="1" applyFont="1" applyFill="1" applyBorder="1" applyAlignment="1">
      <alignment horizontal="center" vertical="center" wrapText="1"/>
    </xf>
    <xf numFmtId="182" fontId="12" fillId="6" borderId="68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right" vertical="center" wrapText="1"/>
    </xf>
    <xf numFmtId="180" fontId="2" fillId="2" borderId="55" xfId="0" applyNumberFormat="1" applyFont="1" applyFill="1" applyBorder="1" applyAlignment="1">
      <alignment horizontal="center" vertical="center"/>
    </xf>
    <xf numFmtId="0" fontId="6" fillId="6" borderId="69" xfId="0" applyFont="1" applyFill="1" applyBorder="1" applyAlignment="1">
      <alignment horizontal="right" vertical="center" wrapText="1"/>
    </xf>
    <xf numFmtId="182" fontId="6" fillId="6" borderId="70" xfId="0" applyNumberFormat="1" applyFont="1" applyFill="1" applyBorder="1" applyAlignment="1">
      <alignment horizontal="center" vertical="center" wrapText="1"/>
    </xf>
    <xf numFmtId="178" fontId="6" fillId="0" borderId="71" xfId="0" applyNumberFormat="1" applyFont="1" applyFill="1" applyBorder="1" applyAlignment="1">
      <alignment horizontal="center" vertical="center"/>
    </xf>
    <xf numFmtId="178" fontId="6" fillId="0" borderId="72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182" fontId="6" fillId="6" borderId="7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2" borderId="76" xfId="0" applyFont="1" applyFill="1" applyBorder="1" applyAlignment="1">
      <alignment horizontal="center" vertical="center"/>
    </xf>
    <xf numFmtId="0" fontId="0" fillId="2" borderId="76" xfId="0" applyFont="1" applyFill="1" applyBorder="1" applyAlignment="1"/>
    <xf numFmtId="0" fontId="0" fillId="2" borderId="77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77"/>
  <sheetViews>
    <sheetView showGridLines="0" tabSelected="1" zoomScale="85" zoomScaleNormal="85" workbookViewId="0">
      <selection activeCell="P19" sqref="P19"/>
    </sheetView>
  </sheetViews>
  <sheetFormatPr defaultColWidth="8.83333333333333" defaultRowHeight="17.25" customHeight="1"/>
  <cols>
    <col min="2" max="2" width="5.34166666666667" style="2" customWidth="1"/>
    <col min="3" max="3" width="45.875" style="2" customWidth="1"/>
    <col min="4" max="4" width="30.8583333333333" style="2" customWidth="1"/>
    <col min="5" max="5" width="11.5" style="2" customWidth="1"/>
    <col min="6" max="7" width="11.175" style="2" customWidth="1"/>
    <col min="8" max="8" width="11.5" style="2" customWidth="1"/>
    <col min="9" max="9" width="10.675" style="2" customWidth="1"/>
    <col min="10" max="10" width="9.275" style="2" customWidth="1"/>
    <col min="11" max="11" width="14.65" style="2" customWidth="1"/>
    <col min="12" max="12" width="12" style="2" customWidth="1"/>
    <col min="13" max="13" width="20.3583333333333" style="2" customWidth="1"/>
    <col min="14" max="257" width="8.85833333333333" style="2" customWidth="1"/>
  </cols>
  <sheetData>
    <row r="1" ht="18" customHeight="1" spans="2:13">
      <c r="B1" s="3" t="s">
        <v>0</v>
      </c>
      <c r="C1" s="4"/>
      <c r="D1" s="4"/>
      <c r="E1" s="5"/>
      <c r="F1" s="4"/>
      <c r="G1" s="4"/>
      <c r="H1" s="4"/>
      <c r="I1" s="5"/>
      <c r="J1" s="4"/>
      <c r="K1" s="4"/>
      <c r="L1" s="5"/>
      <c r="M1" s="114"/>
    </row>
    <row r="2" ht="17" customHeight="1" spans="2:13">
      <c r="B2" s="6"/>
      <c r="C2" s="7"/>
      <c r="D2" s="7"/>
      <c r="E2" s="8"/>
      <c r="F2" s="7"/>
      <c r="G2" s="7"/>
      <c r="H2" s="7"/>
      <c r="I2" s="8"/>
      <c r="J2" s="7"/>
      <c r="K2" s="7"/>
      <c r="L2" s="115"/>
      <c r="M2" s="116"/>
    </row>
    <row r="3" ht="18" customHeight="1" spans="2:13">
      <c r="B3" s="9" t="s">
        <v>1</v>
      </c>
      <c r="C3" s="10"/>
      <c r="D3" s="11" t="s">
        <v>2</v>
      </c>
      <c r="E3" s="12"/>
      <c r="F3" s="12"/>
      <c r="G3" s="12"/>
      <c r="H3" s="12"/>
      <c r="I3" s="12"/>
      <c r="J3" s="12"/>
      <c r="K3" s="117"/>
      <c r="L3" s="118"/>
      <c r="M3" s="116"/>
    </row>
    <row r="4" ht="17" customHeight="1" spans="2:13">
      <c r="B4" s="9" t="s">
        <v>3</v>
      </c>
      <c r="C4" s="10"/>
      <c r="D4" s="11" t="s">
        <v>4</v>
      </c>
      <c r="E4" s="12"/>
      <c r="F4" s="12"/>
      <c r="G4" s="12"/>
      <c r="H4" s="12"/>
      <c r="I4" s="12"/>
      <c r="J4" s="12"/>
      <c r="K4" s="117"/>
      <c r="L4" s="118"/>
      <c r="M4" s="116"/>
    </row>
    <row r="5" ht="17" customHeight="1" spans="2:13">
      <c r="B5" s="9" t="s">
        <v>5</v>
      </c>
      <c r="C5" s="10"/>
      <c r="D5" s="11" t="s">
        <v>6</v>
      </c>
      <c r="E5" s="12"/>
      <c r="F5" s="12"/>
      <c r="G5" s="12"/>
      <c r="H5" s="12"/>
      <c r="I5" s="12"/>
      <c r="J5" s="12"/>
      <c r="K5" s="117"/>
      <c r="L5" s="118"/>
      <c r="M5" s="116"/>
    </row>
    <row r="6" ht="17" customHeight="1" spans="2:13">
      <c r="B6" s="9" t="s">
        <v>7</v>
      </c>
      <c r="C6" s="10"/>
      <c r="D6" s="13" t="s">
        <v>8</v>
      </c>
      <c r="E6" s="12"/>
      <c r="F6" s="12"/>
      <c r="G6" s="12"/>
      <c r="H6" s="12"/>
      <c r="I6" s="12"/>
      <c r="J6" s="12"/>
      <c r="K6" s="117"/>
      <c r="L6" s="118"/>
      <c r="M6" s="116"/>
    </row>
    <row r="7" ht="20" customHeight="1" spans="2:13">
      <c r="B7" s="9" t="s">
        <v>9</v>
      </c>
      <c r="C7" s="10"/>
      <c r="D7" s="14" t="s">
        <v>10</v>
      </c>
      <c r="E7" s="12"/>
      <c r="F7" s="12"/>
      <c r="G7" s="12"/>
      <c r="H7" s="12"/>
      <c r="I7" s="12"/>
      <c r="J7" s="12"/>
      <c r="K7" s="117"/>
      <c r="L7" s="118"/>
      <c r="M7" s="116"/>
    </row>
    <row r="8" ht="17" customHeight="1" spans="2:13">
      <c r="B8" s="9" t="s">
        <v>11</v>
      </c>
      <c r="C8" s="10"/>
      <c r="D8" s="14" t="s">
        <v>10</v>
      </c>
      <c r="E8" s="12"/>
      <c r="F8" s="12"/>
      <c r="G8" s="12"/>
      <c r="H8" s="12"/>
      <c r="I8" s="12"/>
      <c r="J8" s="12"/>
      <c r="K8" s="117"/>
      <c r="L8" s="118"/>
      <c r="M8" s="116"/>
    </row>
    <row r="9" ht="18" customHeight="1" spans="2:13">
      <c r="B9" s="15"/>
      <c r="C9" s="16"/>
      <c r="D9" s="16"/>
      <c r="E9" s="17"/>
      <c r="F9" s="16"/>
      <c r="G9" s="16"/>
      <c r="H9" s="16"/>
      <c r="I9" s="17"/>
      <c r="J9" s="16"/>
      <c r="K9" s="16"/>
      <c r="L9" s="119"/>
      <c r="M9" s="116"/>
    </row>
    <row r="10" ht="18" customHeight="1" spans="2:13">
      <c r="B10" s="18" t="s">
        <v>12</v>
      </c>
      <c r="C10" s="19"/>
      <c r="D10" s="19"/>
      <c r="E10" s="20"/>
      <c r="F10" s="19"/>
      <c r="G10" s="19"/>
      <c r="H10" s="19"/>
      <c r="I10" s="20"/>
      <c r="J10" s="19"/>
      <c r="K10" s="19"/>
      <c r="L10" s="115"/>
      <c r="M10" s="116"/>
    </row>
    <row r="11" ht="18" customHeight="1" spans="2:13">
      <c r="B11" s="21" t="s">
        <v>13</v>
      </c>
      <c r="C11" s="22"/>
      <c r="D11" s="22"/>
      <c r="E11" s="22"/>
      <c r="F11" s="22"/>
      <c r="G11" s="22"/>
      <c r="H11" s="23" t="s">
        <v>14</v>
      </c>
      <c r="I11" s="22"/>
      <c r="J11" s="22"/>
      <c r="K11" s="120"/>
      <c r="L11" s="121"/>
      <c r="M11" s="116"/>
    </row>
    <row r="12" ht="18" customHeight="1" spans="2:13">
      <c r="B12" s="24" t="s">
        <v>15</v>
      </c>
      <c r="C12" s="25" t="s">
        <v>16</v>
      </c>
      <c r="D12" s="26"/>
      <c r="E12" s="26"/>
      <c r="F12" s="26"/>
      <c r="G12" s="26"/>
      <c r="H12" s="27">
        <f>M33</f>
        <v>38890</v>
      </c>
      <c r="I12" s="27"/>
      <c r="J12" s="27"/>
      <c r="K12" s="122"/>
      <c r="L12" s="121"/>
      <c r="M12" s="116"/>
    </row>
    <row r="13" ht="20" customHeight="1" spans="2:13">
      <c r="B13" s="24" t="s">
        <v>17</v>
      </c>
      <c r="C13" s="25" t="s">
        <v>18</v>
      </c>
      <c r="D13" s="25"/>
      <c r="E13" s="25"/>
      <c r="F13" s="25"/>
      <c r="G13" s="26"/>
      <c r="H13" s="27">
        <f>M52</f>
        <v>92500</v>
      </c>
      <c r="I13" s="27"/>
      <c r="J13" s="27"/>
      <c r="K13" s="122"/>
      <c r="L13" s="121"/>
      <c r="M13" s="116"/>
    </row>
    <row r="14" ht="20" customHeight="1" spans="2:13">
      <c r="B14" s="24" t="s">
        <v>19</v>
      </c>
      <c r="C14" s="25" t="s">
        <v>20</v>
      </c>
      <c r="D14" s="26"/>
      <c r="E14" s="26"/>
      <c r="F14" s="26"/>
      <c r="G14" s="26"/>
      <c r="H14" s="27">
        <f>K66</f>
        <v>56900</v>
      </c>
      <c r="I14" s="27"/>
      <c r="J14" s="27"/>
      <c r="K14" s="122"/>
      <c r="L14" s="121"/>
      <c r="M14" s="116"/>
    </row>
    <row r="15" ht="20" customHeight="1" spans="2:13">
      <c r="B15" s="24" t="s">
        <v>21</v>
      </c>
      <c r="C15" s="25" t="s">
        <v>22</v>
      </c>
      <c r="D15" s="26"/>
      <c r="E15" s="26"/>
      <c r="F15" s="26"/>
      <c r="G15" s="26"/>
      <c r="H15" s="27">
        <f>F70</f>
        <v>0</v>
      </c>
      <c r="I15" s="27"/>
      <c r="J15" s="27"/>
      <c r="K15" s="122"/>
      <c r="L15" s="121"/>
      <c r="M15" s="116"/>
    </row>
    <row r="16" ht="18" customHeight="1" spans="2:13">
      <c r="B16" s="24" t="s">
        <v>23</v>
      </c>
      <c r="C16" s="28" t="s">
        <v>24</v>
      </c>
      <c r="D16" s="29"/>
      <c r="E16" s="29"/>
      <c r="F16" s="30"/>
      <c r="G16" s="26"/>
      <c r="H16" s="31">
        <f>G77</f>
        <v>0</v>
      </c>
      <c r="I16" s="123"/>
      <c r="J16" s="123"/>
      <c r="K16" s="124"/>
      <c r="L16" s="121"/>
      <c r="M16" s="116"/>
    </row>
    <row r="17" ht="18" customHeight="1" spans="2:13">
      <c r="B17" s="24" t="s">
        <v>25</v>
      </c>
      <c r="C17" s="32" t="s">
        <v>26</v>
      </c>
      <c r="D17" s="33"/>
      <c r="E17" s="33"/>
      <c r="F17" s="33"/>
      <c r="G17" s="33"/>
      <c r="H17" s="34">
        <f>SUM(H12:H16)</f>
        <v>188290</v>
      </c>
      <c r="I17" s="34"/>
      <c r="J17" s="34"/>
      <c r="K17" s="125"/>
      <c r="L17" s="121"/>
      <c r="M17" s="116"/>
    </row>
    <row r="18" ht="18" customHeight="1" spans="2:13">
      <c r="B18" s="24" t="s">
        <v>27</v>
      </c>
      <c r="C18" s="32" t="s">
        <v>28</v>
      </c>
      <c r="D18" s="33"/>
      <c r="E18" s="33"/>
      <c r="F18" s="33"/>
      <c r="G18" s="33"/>
      <c r="H18" s="34">
        <f>H17*0.06</f>
        <v>11297.4</v>
      </c>
      <c r="I18" s="34"/>
      <c r="J18" s="34"/>
      <c r="K18" s="125"/>
      <c r="L18" s="121"/>
      <c r="M18" s="116"/>
    </row>
    <row r="19" ht="18" customHeight="1" spans="2:13">
      <c r="B19" s="24" t="s">
        <v>29</v>
      </c>
      <c r="C19" s="35" t="s">
        <v>30</v>
      </c>
      <c r="D19" s="36"/>
      <c r="E19" s="36"/>
      <c r="F19" s="37"/>
      <c r="G19" s="33"/>
      <c r="H19" s="34">
        <f>SUM(H17:K18)</f>
        <v>199587.4</v>
      </c>
      <c r="I19" s="34"/>
      <c r="J19" s="34"/>
      <c r="K19" s="125"/>
      <c r="L19" s="121"/>
      <c r="M19" s="116"/>
    </row>
    <row r="20" ht="18" customHeight="1" spans="2:13">
      <c r="B20" s="38"/>
      <c r="C20" s="16"/>
      <c r="D20" s="16"/>
      <c r="E20" s="17"/>
      <c r="F20" s="16"/>
      <c r="G20" s="16"/>
      <c r="H20" s="16"/>
      <c r="I20" s="17"/>
      <c r="J20" s="16"/>
      <c r="K20" s="126"/>
      <c r="L20" s="115"/>
      <c r="M20" s="116"/>
    </row>
    <row r="21" ht="18" customHeight="1" spans="2:13">
      <c r="B21" s="39" t="s">
        <v>31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27"/>
    </row>
    <row r="22" ht="18" customHeight="1" spans="2:13">
      <c r="B22" s="41" t="s">
        <v>32</v>
      </c>
      <c r="C22" s="42" t="s">
        <v>33</v>
      </c>
      <c r="D22" s="43"/>
      <c r="E22" s="43"/>
      <c r="F22" s="43"/>
      <c r="G22" s="44"/>
      <c r="H22" s="45"/>
      <c r="I22" s="128"/>
      <c r="J22" s="44"/>
      <c r="K22" s="45"/>
      <c r="L22" s="128"/>
      <c r="M22" s="129"/>
    </row>
    <row r="23" ht="30.95" customHeight="1" spans="2:13">
      <c r="B23" s="46"/>
      <c r="C23" s="47" t="s">
        <v>34</v>
      </c>
      <c r="D23" s="47" t="s">
        <v>35</v>
      </c>
      <c r="E23" s="47" t="s">
        <v>36</v>
      </c>
      <c r="F23" s="47" t="s">
        <v>37</v>
      </c>
      <c r="G23" s="47" t="s">
        <v>35</v>
      </c>
      <c r="H23" s="47" t="s">
        <v>36</v>
      </c>
      <c r="I23" s="47" t="s">
        <v>37</v>
      </c>
      <c r="J23" s="47" t="s">
        <v>35</v>
      </c>
      <c r="K23" s="47" t="s">
        <v>36</v>
      </c>
      <c r="L23" s="47" t="s">
        <v>37</v>
      </c>
      <c r="M23" s="130" t="s">
        <v>38</v>
      </c>
    </row>
    <row r="24" ht="53.1" customHeight="1" spans="2:13">
      <c r="B24" s="48" t="s">
        <v>15</v>
      </c>
      <c r="C24" s="49" t="s">
        <v>39</v>
      </c>
      <c r="D24" s="50" t="s">
        <v>40</v>
      </c>
      <c r="E24" s="51">
        <v>920</v>
      </c>
      <c r="F24" s="51">
        <v>10</v>
      </c>
      <c r="G24" s="50"/>
      <c r="H24" s="51"/>
      <c r="I24" s="51"/>
      <c r="J24" s="131"/>
      <c r="K24" s="131"/>
      <c r="L24" s="131"/>
      <c r="M24" s="132">
        <f>E24*F24+H24*I24+K24*L24</f>
        <v>9200</v>
      </c>
    </row>
    <row r="25" ht="18" customHeight="1" spans="2:13">
      <c r="B25" s="52" t="s">
        <v>41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133">
        <f>SUM(M24:M24)</f>
        <v>9200</v>
      </c>
    </row>
    <row r="26" ht="18" customHeight="1" spans="2:13">
      <c r="B26" s="54" t="s">
        <v>32</v>
      </c>
      <c r="C26" s="55" t="s">
        <v>42</v>
      </c>
      <c r="D26" s="56"/>
      <c r="E26" s="57"/>
      <c r="F26" s="58"/>
      <c r="G26" s="58"/>
      <c r="H26" s="58"/>
      <c r="I26" s="57"/>
      <c r="J26" s="58"/>
      <c r="K26" s="58"/>
      <c r="L26" s="70"/>
      <c r="M26" s="134"/>
    </row>
    <row r="27" ht="18" customHeight="1" spans="2:13">
      <c r="B27" s="59"/>
      <c r="C27" s="60" t="s">
        <v>34</v>
      </c>
      <c r="D27" s="61" t="s">
        <v>43</v>
      </c>
      <c r="E27" s="62"/>
      <c r="F27" s="62"/>
      <c r="G27" s="63"/>
      <c r="H27" s="47" t="s">
        <v>44</v>
      </c>
      <c r="I27" s="47" t="s">
        <v>45</v>
      </c>
      <c r="J27" s="69" t="s">
        <v>46</v>
      </c>
      <c r="K27" s="135"/>
      <c r="L27" s="47" t="s">
        <v>47</v>
      </c>
      <c r="M27" s="136" t="s">
        <v>48</v>
      </c>
    </row>
    <row r="28" ht="18" customHeight="1" spans="2:13">
      <c r="B28" s="24" t="s">
        <v>15</v>
      </c>
      <c r="C28" s="49" t="s">
        <v>49</v>
      </c>
      <c r="D28" s="64" t="s">
        <v>50</v>
      </c>
      <c r="E28" s="65"/>
      <c r="F28" s="65"/>
      <c r="G28" s="66"/>
      <c r="H28" s="67">
        <v>6000</v>
      </c>
      <c r="I28" s="67">
        <v>4</v>
      </c>
      <c r="J28" s="137">
        <v>1</v>
      </c>
      <c r="K28" s="66"/>
      <c r="L28" s="50" t="s">
        <v>51</v>
      </c>
      <c r="M28" s="138">
        <f>H28*I28*J28</f>
        <v>24000</v>
      </c>
    </row>
    <row r="29" ht="18" customHeight="1" spans="2:13">
      <c r="B29" s="52" t="s">
        <v>41</v>
      </c>
      <c r="C29" s="53" t="s">
        <v>48</v>
      </c>
      <c r="D29" s="53"/>
      <c r="E29" s="53"/>
      <c r="F29" s="53"/>
      <c r="G29" s="53"/>
      <c r="H29" s="53"/>
      <c r="I29" s="53"/>
      <c r="J29" s="53"/>
      <c r="K29" s="53"/>
      <c r="L29" s="53"/>
      <c r="M29" s="133">
        <f>SUM(M28:M28)</f>
        <v>24000</v>
      </c>
    </row>
    <row r="30" ht="18" customHeight="1" spans="2:13">
      <c r="B30" s="68" t="s">
        <v>32</v>
      </c>
      <c r="C30" s="55" t="s">
        <v>52</v>
      </c>
      <c r="D30" s="69" t="s">
        <v>53</v>
      </c>
      <c r="E30" s="57"/>
      <c r="F30" s="57"/>
      <c r="G30" s="70"/>
      <c r="H30" s="47" t="s">
        <v>54</v>
      </c>
      <c r="I30" s="139"/>
      <c r="J30" s="139"/>
      <c r="K30" s="139"/>
      <c r="L30" s="139"/>
      <c r="M30" s="140"/>
    </row>
    <row r="31" ht="33" customHeight="1" spans="2:13">
      <c r="B31" s="71" t="s">
        <v>15</v>
      </c>
      <c r="C31" s="49" t="s">
        <v>55</v>
      </c>
      <c r="D31" s="72">
        <f>K66</f>
        <v>56900</v>
      </c>
      <c r="E31" s="73"/>
      <c r="F31" s="73"/>
      <c r="G31" s="74"/>
      <c r="H31" s="75">
        <v>0.1</v>
      </c>
      <c r="I31" s="141"/>
      <c r="J31" s="141"/>
      <c r="K31" s="141"/>
      <c r="L31" s="142"/>
      <c r="M31" s="132">
        <f>H31*D31</f>
        <v>5690</v>
      </c>
    </row>
    <row r="32" ht="18" customHeight="1" spans="2:13">
      <c r="B32" s="52" t="s">
        <v>41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143">
        <f>SUM(M31:M31)</f>
        <v>5690</v>
      </c>
    </row>
    <row r="33" ht="18" customHeight="1" spans="2:18">
      <c r="B33" s="76" t="s">
        <v>56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144">
        <f>M25+M29+M32</f>
        <v>38890</v>
      </c>
      <c r="P33"/>
      <c r="Q33"/>
      <c r="R33"/>
    </row>
    <row r="34" ht="18" customHeight="1" spans="2:257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116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145"/>
      <c r="FG34" s="145"/>
      <c r="FH34" s="145"/>
      <c r="FI34" s="145"/>
      <c r="FJ34" s="145"/>
      <c r="FK34" s="145"/>
      <c r="FL34" s="145"/>
      <c r="FM34" s="145"/>
      <c r="FN34" s="145"/>
      <c r="FO34" s="145"/>
      <c r="FP34" s="145"/>
      <c r="FQ34" s="145"/>
      <c r="FR34" s="145"/>
      <c r="FS34" s="145"/>
      <c r="FT34" s="145"/>
      <c r="FU34" s="145"/>
      <c r="FV34" s="145"/>
      <c r="FW34" s="145"/>
      <c r="FX34" s="145"/>
      <c r="FY34" s="145"/>
      <c r="FZ34" s="145"/>
      <c r="GA34" s="145"/>
      <c r="GB34" s="145"/>
      <c r="GC34" s="145"/>
      <c r="GD34" s="145"/>
      <c r="GE34" s="145"/>
      <c r="GF34" s="145"/>
      <c r="GG34" s="145"/>
      <c r="GH34" s="145"/>
      <c r="GI34" s="145"/>
      <c r="GJ34" s="145"/>
      <c r="GK34" s="145"/>
      <c r="GL34" s="145"/>
      <c r="GM34" s="145"/>
      <c r="GN34" s="145"/>
      <c r="GO34" s="145"/>
      <c r="GP34" s="145"/>
      <c r="GQ34" s="145"/>
      <c r="GR34" s="145"/>
      <c r="GS34" s="145"/>
      <c r="GT34" s="145"/>
      <c r="GU34" s="145"/>
      <c r="GV34" s="145"/>
      <c r="GW34" s="145"/>
      <c r="GX34" s="145"/>
      <c r="GY34" s="145"/>
      <c r="GZ34" s="145"/>
      <c r="HA34" s="145"/>
      <c r="HB34" s="145"/>
      <c r="HC34" s="145"/>
      <c r="HD34" s="145"/>
      <c r="HE34" s="145"/>
      <c r="HF34" s="145"/>
      <c r="HG34" s="145"/>
      <c r="HH34" s="145"/>
      <c r="HI34" s="145"/>
      <c r="HJ34" s="145"/>
      <c r="HK34" s="145"/>
      <c r="HL34" s="145"/>
      <c r="HM34" s="145"/>
      <c r="HN34" s="145"/>
      <c r="HO34" s="145"/>
      <c r="HP34" s="145"/>
      <c r="HQ34" s="145"/>
      <c r="HR34" s="145"/>
      <c r="HS34" s="145"/>
      <c r="HT34" s="145"/>
      <c r="HU34" s="145"/>
      <c r="HV34" s="145"/>
      <c r="HW34" s="145"/>
      <c r="HX34" s="145"/>
      <c r="HY34" s="145"/>
      <c r="HZ34" s="145"/>
      <c r="IA34" s="145"/>
      <c r="IB34" s="145"/>
      <c r="IC34" s="145"/>
      <c r="ID34" s="145"/>
      <c r="IE34" s="145"/>
      <c r="IF34" s="145"/>
      <c r="IG34" s="145"/>
      <c r="IH34" s="145"/>
      <c r="II34" s="145"/>
      <c r="IJ34" s="145"/>
      <c r="IK34" s="145"/>
      <c r="IL34" s="145"/>
      <c r="IM34" s="145"/>
      <c r="IN34" s="145"/>
      <c r="IO34" s="145"/>
      <c r="IP34" s="145"/>
      <c r="IQ34" s="145"/>
      <c r="IR34" s="145"/>
      <c r="IS34" s="145"/>
      <c r="IT34" s="145"/>
      <c r="IU34" s="145"/>
      <c r="IV34" s="145"/>
      <c r="IW34" s="145"/>
    </row>
    <row r="35" ht="18" customHeight="1" spans="2:13">
      <c r="B35" s="39" t="s">
        <v>57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127"/>
    </row>
    <row r="36" ht="18" customHeight="1" spans="2:13">
      <c r="B36" s="41" t="s">
        <v>32</v>
      </c>
      <c r="C36" s="80" t="s">
        <v>58</v>
      </c>
      <c r="D36" s="81"/>
      <c r="E36" s="81"/>
      <c r="F36" s="81"/>
      <c r="G36" s="82"/>
      <c r="H36" s="83"/>
      <c r="I36" s="80"/>
      <c r="J36" s="82"/>
      <c r="K36" s="83"/>
      <c r="L36" s="80"/>
      <c r="M36" s="146"/>
    </row>
    <row r="37" ht="18" customHeight="1" spans="2:13">
      <c r="B37" s="59" t="s">
        <v>32</v>
      </c>
      <c r="C37" s="60" t="s">
        <v>34</v>
      </c>
      <c r="D37" s="61" t="s">
        <v>43</v>
      </c>
      <c r="E37" s="62"/>
      <c r="F37" s="62"/>
      <c r="G37" s="63"/>
      <c r="H37" s="47" t="s">
        <v>44</v>
      </c>
      <c r="I37" s="47" t="s">
        <v>45</v>
      </c>
      <c r="J37" s="61" t="s">
        <v>47</v>
      </c>
      <c r="K37" s="147"/>
      <c r="L37" s="47"/>
      <c r="M37" s="136" t="s">
        <v>48</v>
      </c>
    </row>
    <row r="38" ht="18" customHeight="1" spans="2:13">
      <c r="B38" s="24" t="s">
        <v>59</v>
      </c>
      <c r="C38" s="84" t="s">
        <v>60</v>
      </c>
      <c r="D38" s="64" t="s">
        <v>61</v>
      </c>
      <c r="E38" s="65"/>
      <c r="F38" s="65"/>
      <c r="G38" s="66"/>
      <c r="H38" s="67">
        <v>5000</v>
      </c>
      <c r="I38" s="67">
        <v>1</v>
      </c>
      <c r="J38" s="148" t="s">
        <v>51</v>
      </c>
      <c r="K38" s="149"/>
      <c r="L38" s="150"/>
      <c r="M38" s="138">
        <f>H38*I38</f>
        <v>5000</v>
      </c>
    </row>
    <row r="39" ht="18" customHeight="1" spans="2:13">
      <c r="B39" s="24" t="s">
        <v>62</v>
      </c>
      <c r="C39" s="84"/>
      <c r="D39" s="64" t="s">
        <v>63</v>
      </c>
      <c r="E39" s="85"/>
      <c r="F39" s="85"/>
      <c r="G39" s="86"/>
      <c r="H39" s="67">
        <v>6000</v>
      </c>
      <c r="I39" s="67">
        <v>3</v>
      </c>
      <c r="J39" s="148" t="s">
        <v>51</v>
      </c>
      <c r="K39" s="151"/>
      <c r="L39" s="67"/>
      <c r="M39" s="138">
        <f>H39*I39</f>
        <v>18000</v>
      </c>
    </row>
    <row r="40" ht="18" customHeight="1" spans="2:13">
      <c r="B40" s="24" t="s">
        <v>64</v>
      </c>
      <c r="C40" s="84"/>
      <c r="D40" s="64" t="s">
        <v>65</v>
      </c>
      <c r="E40" s="87"/>
      <c r="F40" s="87"/>
      <c r="G40" s="88"/>
      <c r="H40" s="67">
        <v>5000</v>
      </c>
      <c r="I40" s="67">
        <v>1</v>
      </c>
      <c r="J40" s="148" t="s">
        <v>66</v>
      </c>
      <c r="K40" s="149"/>
      <c r="L40" s="150"/>
      <c r="M40" s="138">
        <f>H40*I40</f>
        <v>5000</v>
      </c>
    </row>
    <row r="41" ht="18" customHeight="1" spans="2:13">
      <c r="B41" s="24" t="s">
        <v>67</v>
      </c>
      <c r="C41" s="84" t="s">
        <v>68</v>
      </c>
      <c r="D41" s="64" t="s">
        <v>69</v>
      </c>
      <c r="E41" s="85"/>
      <c r="F41" s="85"/>
      <c r="G41" s="86"/>
      <c r="H41" s="67">
        <v>2500</v>
      </c>
      <c r="I41" s="67">
        <v>7</v>
      </c>
      <c r="J41" s="148" t="s">
        <v>70</v>
      </c>
      <c r="K41" s="151"/>
      <c r="L41" s="67"/>
      <c r="M41" s="138">
        <f>H41*I41</f>
        <v>17500</v>
      </c>
    </row>
    <row r="42" ht="18" customHeight="1" spans="2:13">
      <c r="B42" s="24" t="s">
        <v>71</v>
      </c>
      <c r="C42" s="84"/>
      <c r="D42" s="64" t="s">
        <v>72</v>
      </c>
      <c r="E42" s="85"/>
      <c r="F42" s="85"/>
      <c r="G42" s="86"/>
      <c r="H42" s="67">
        <v>5000</v>
      </c>
      <c r="I42" s="67">
        <v>1</v>
      </c>
      <c r="J42" s="148" t="s">
        <v>73</v>
      </c>
      <c r="K42" s="151"/>
      <c r="L42" s="67"/>
      <c r="M42" s="138">
        <f>H42*I42</f>
        <v>5000</v>
      </c>
    </row>
    <row r="43" ht="18" customHeight="1" spans="2:13">
      <c r="B43" s="52" t="s">
        <v>41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143">
        <f>SUM(M38:M42)</f>
        <v>50500</v>
      </c>
    </row>
    <row r="44" ht="18" customHeight="1" spans="2:13">
      <c r="B44" s="41" t="s">
        <v>32</v>
      </c>
      <c r="C44" s="90" t="s">
        <v>74</v>
      </c>
      <c r="D44" s="91"/>
      <c r="E44" s="92"/>
      <c r="F44" s="92"/>
      <c r="G44" s="93"/>
      <c r="H44" s="94"/>
      <c r="I44" s="94"/>
      <c r="J44" s="91"/>
      <c r="K44" s="93"/>
      <c r="L44" s="94"/>
      <c r="M44" s="152"/>
    </row>
    <row r="45" ht="18" customHeight="1" spans="2:13">
      <c r="B45" s="59" t="s">
        <v>32</v>
      </c>
      <c r="C45" s="60" t="s">
        <v>34</v>
      </c>
      <c r="D45" s="61" t="s">
        <v>43</v>
      </c>
      <c r="E45" s="62"/>
      <c r="F45" s="62"/>
      <c r="G45" s="63"/>
      <c r="H45" s="47" t="s">
        <v>44</v>
      </c>
      <c r="I45" s="47" t="s">
        <v>45</v>
      </c>
      <c r="J45" s="61" t="s">
        <v>47</v>
      </c>
      <c r="K45" s="147"/>
      <c r="L45" s="47"/>
      <c r="M45" s="136" t="s">
        <v>48</v>
      </c>
    </row>
    <row r="46" ht="18" customHeight="1" spans="2:13">
      <c r="B46" s="24" t="s">
        <v>59</v>
      </c>
      <c r="C46" s="84" t="s">
        <v>75</v>
      </c>
      <c r="D46" s="64" t="s">
        <v>76</v>
      </c>
      <c r="E46" s="65"/>
      <c r="F46" s="65"/>
      <c r="G46" s="66"/>
      <c r="H46" s="67">
        <v>3000</v>
      </c>
      <c r="I46" s="67">
        <v>4</v>
      </c>
      <c r="J46" s="148" t="s">
        <v>51</v>
      </c>
      <c r="K46" s="149"/>
      <c r="L46" s="150"/>
      <c r="M46" s="138">
        <f>H46*I46</f>
        <v>12000</v>
      </c>
    </row>
    <row r="47" ht="18" customHeight="1" spans="2:13">
      <c r="B47" s="24" t="s">
        <v>62</v>
      </c>
      <c r="C47" s="84" t="s">
        <v>77</v>
      </c>
      <c r="D47" s="64" t="s">
        <v>78</v>
      </c>
      <c r="E47" s="85"/>
      <c r="F47" s="85"/>
      <c r="G47" s="86"/>
      <c r="H47" s="67">
        <v>5000</v>
      </c>
      <c r="I47" s="67">
        <v>1</v>
      </c>
      <c r="J47" s="148" t="s">
        <v>79</v>
      </c>
      <c r="K47" s="151"/>
      <c r="L47" s="67"/>
      <c r="M47" s="138">
        <f>H47*I47</f>
        <v>5000</v>
      </c>
    </row>
    <row r="48" ht="18" customHeight="1" spans="2:13">
      <c r="B48" s="24" t="s">
        <v>64</v>
      </c>
      <c r="C48" s="84"/>
      <c r="D48" s="64" t="s">
        <v>80</v>
      </c>
      <c r="E48" s="87"/>
      <c r="F48" s="87"/>
      <c r="G48" s="88"/>
      <c r="H48" s="67">
        <v>2000</v>
      </c>
      <c r="I48" s="67">
        <v>5</v>
      </c>
      <c r="J48" s="148" t="s">
        <v>79</v>
      </c>
      <c r="K48" s="149"/>
      <c r="L48" s="150"/>
      <c r="M48" s="138">
        <f>H48*I48</f>
        <v>10000</v>
      </c>
    </row>
    <row r="49" ht="18" customHeight="1" spans="2:13">
      <c r="B49" s="24" t="s">
        <v>67</v>
      </c>
      <c r="C49" s="84"/>
      <c r="D49" s="64" t="s">
        <v>81</v>
      </c>
      <c r="E49" s="87"/>
      <c r="F49" s="87"/>
      <c r="G49" s="88"/>
      <c r="H49" s="67">
        <v>5000</v>
      </c>
      <c r="I49" s="67">
        <v>1</v>
      </c>
      <c r="J49" s="148" t="s">
        <v>79</v>
      </c>
      <c r="K49" s="149"/>
      <c r="L49" s="150"/>
      <c r="M49" s="138">
        <f>H49*I49</f>
        <v>5000</v>
      </c>
    </row>
    <row r="50" ht="18" customHeight="1" spans="2:13">
      <c r="B50" s="24" t="s">
        <v>71</v>
      </c>
      <c r="C50" s="84" t="s">
        <v>82</v>
      </c>
      <c r="D50" s="64" t="s">
        <v>83</v>
      </c>
      <c r="E50" s="87"/>
      <c r="F50" s="87"/>
      <c r="G50" s="88"/>
      <c r="H50" s="67">
        <v>10000</v>
      </c>
      <c r="I50" s="67">
        <v>1</v>
      </c>
      <c r="J50" s="148" t="s">
        <v>66</v>
      </c>
      <c r="K50" s="149"/>
      <c r="L50" s="150"/>
      <c r="M50" s="138">
        <f>H50*I50</f>
        <v>10000</v>
      </c>
    </row>
    <row r="51" ht="18" customHeight="1" spans="2:13">
      <c r="B51" s="52" t="s">
        <v>41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143">
        <f>SUM(M46:M50)</f>
        <v>42000</v>
      </c>
    </row>
    <row r="52" ht="18" customHeight="1" spans="2:13">
      <c r="B52" s="95" t="s">
        <v>56</v>
      </c>
      <c r="C52" s="96"/>
      <c r="D52" s="96"/>
      <c r="E52" s="96"/>
      <c r="F52" s="96"/>
      <c r="G52" s="96"/>
      <c r="H52" s="96"/>
      <c r="I52" s="96"/>
      <c r="J52" s="95"/>
      <c r="K52" s="96"/>
      <c r="L52" s="96"/>
      <c r="M52" s="144">
        <f>M43+M51</f>
        <v>92500</v>
      </c>
    </row>
    <row r="53" s="1" customFormat="1" ht="18" customHeight="1" spans="2:257">
      <c r="B53" s="97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153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4"/>
      <c r="BR53" s="154"/>
      <c r="BS53" s="154"/>
      <c r="BT53" s="154"/>
      <c r="BU53" s="154"/>
      <c r="BV53" s="154"/>
      <c r="BW53" s="154"/>
      <c r="BX53" s="154"/>
      <c r="BY53" s="154"/>
      <c r="BZ53" s="154"/>
      <c r="CA53" s="154"/>
      <c r="CB53" s="154"/>
      <c r="CC53" s="154"/>
      <c r="CD53" s="154"/>
      <c r="CE53" s="154"/>
      <c r="CF53" s="154"/>
      <c r="CG53" s="154"/>
      <c r="CH53" s="154"/>
      <c r="CI53" s="154"/>
      <c r="CJ53" s="154"/>
      <c r="CK53" s="154"/>
      <c r="CL53" s="154"/>
      <c r="CM53" s="154"/>
      <c r="CN53" s="154"/>
      <c r="CO53" s="154"/>
      <c r="CP53" s="154"/>
      <c r="CQ53" s="154"/>
      <c r="CR53" s="154"/>
      <c r="CS53" s="154"/>
      <c r="CT53" s="154"/>
      <c r="CU53" s="154"/>
      <c r="CV53" s="154"/>
      <c r="CW53" s="154"/>
      <c r="CX53" s="154"/>
      <c r="CY53" s="154"/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154"/>
      <c r="DV53" s="154"/>
      <c r="DW53" s="154"/>
      <c r="DX53" s="154"/>
      <c r="DY53" s="154"/>
      <c r="DZ53" s="154"/>
      <c r="EA53" s="154"/>
      <c r="EB53" s="154"/>
      <c r="EC53" s="154"/>
      <c r="ED53" s="154"/>
      <c r="EE53" s="154"/>
      <c r="EF53" s="154"/>
      <c r="EG53" s="154"/>
      <c r="EH53" s="154"/>
      <c r="EI53" s="154"/>
      <c r="EJ53" s="154"/>
      <c r="EK53" s="154"/>
      <c r="EL53" s="154"/>
      <c r="EM53" s="154"/>
      <c r="EN53" s="154"/>
      <c r="EO53" s="154"/>
      <c r="EP53" s="154"/>
      <c r="EQ53" s="154"/>
      <c r="ER53" s="154"/>
      <c r="ES53" s="154"/>
      <c r="ET53" s="154"/>
      <c r="EU53" s="154"/>
      <c r="EV53" s="154"/>
      <c r="EW53" s="154"/>
      <c r="EX53" s="154"/>
      <c r="EY53" s="154"/>
      <c r="EZ53" s="154"/>
      <c r="FA53" s="154"/>
      <c r="FB53" s="154"/>
      <c r="FC53" s="154"/>
      <c r="FD53" s="154"/>
      <c r="FE53" s="154"/>
      <c r="FF53" s="154"/>
      <c r="FG53" s="154"/>
      <c r="FH53" s="154"/>
      <c r="FI53" s="154"/>
      <c r="FJ53" s="154"/>
      <c r="FK53" s="154"/>
      <c r="FL53" s="154"/>
      <c r="FM53" s="154"/>
      <c r="FN53" s="154"/>
      <c r="FO53" s="154"/>
      <c r="FP53" s="154"/>
      <c r="FQ53" s="154"/>
      <c r="FR53" s="154"/>
      <c r="FS53" s="154"/>
      <c r="FT53" s="154"/>
      <c r="FU53" s="154"/>
      <c r="FV53" s="154"/>
      <c r="FW53" s="154"/>
      <c r="FX53" s="154"/>
      <c r="FY53" s="154"/>
      <c r="FZ53" s="154"/>
      <c r="GA53" s="154"/>
      <c r="GB53" s="154"/>
      <c r="GC53" s="154"/>
      <c r="GD53" s="154"/>
      <c r="GE53" s="154"/>
      <c r="GF53" s="154"/>
      <c r="GG53" s="154"/>
      <c r="GH53" s="154"/>
      <c r="GI53" s="154"/>
      <c r="GJ53" s="154"/>
      <c r="GK53" s="154"/>
      <c r="GL53" s="154"/>
      <c r="GM53" s="154"/>
      <c r="GN53" s="154"/>
      <c r="GO53" s="154"/>
      <c r="GP53" s="154"/>
      <c r="GQ53" s="154"/>
      <c r="GR53" s="154"/>
      <c r="GS53" s="154"/>
      <c r="GT53" s="154"/>
      <c r="GU53" s="154"/>
      <c r="GV53" s="154"/>
      <c r="GW53" s="154"/>
      <c r="GX53" s="154"/>
      <c r="GY53" s="154"/>
      <c r="GZ53" s="154"/>
      <c r="HA53" s="154"/>
      <c r="HB53" s="154"/>
      <c r="HC53" s="154"/>
      <c r="HD53" s="154"/>
      <c r="HE53" s="154"/>
      <c r="HF53" s="154"/>
      <c r="HG53" s="154"/>
      <c r="HH53" s="154"/>
      <c r="HI53" s="154"/>
      <c r="HJ53" s="154"/>
      <c r="HK53" s="154"/>
      <c r="HL53" s="154"/>
      <c r="HM53" s="154"/>
      <c r="HN53" s="154"/>
      <c r="HO53" s="154"/>
      <c r="HP53" s="154"/>
      <c r="HQ53" s="154"/>
      <c r="HR53" s="154"/>
      <c r="HS53" s="154"/>
      <c r="HT53" s="154"/>
      <c r="HU53" s="154"/>
      <c r="HV53" s="154"/>
      <c r="HW53" s="154"/>
      <c r="HX53" s="154"/>
      <c r="HY53" s="154"/>
      <c r="HZ53" s="154"/>
      <c r="IA53" s="154"/>
      <c r="IB53" s="154"/>
      <c r="IC53" s="154"/>
      <c r="ID53" s="154"/>
      <c r="IE53" s="154"/>
      <c r="IF53" s="154"/>
      <c r="IG53" s="154"/>
      <c r="IH53" s="154"/>
      <c r="II53" s="154"/>
      <c r="IJ53" s="154"/>
      <c r="IK53" s="154"/>
      <c r="IL53" s="154"/>
      <c r="IM53" s="154"/>
      <c r="IN53" s="154"/>
      <c r="IO53" s="154"/>
      <c r="IP53" s="154"/>
      <c r="IQ53" s="154"/>
      <c r="IR53" s="154"/>
      <c r="IS53" s="154"/>
      <c r="IT53" s="154"/>
      <c r="IU53" s="154"/>
      <c r="IV53" s="154"/>
      <c r="IW53" s="154"/>
    </row>
    <row r="54" ht="18" customHeight="1" spans="2:14">
      <c r="B54" s="39" t="s">
        <v>84</v>
      </c>
      <c r="C54" s="99"/>
      <c r="D54" s="40"/>
      <c r="E54" s="40"/>
      <c r="F54" s="40"/>
      <c r="G54" s="40"/>
      <c r="H54" s="40"/>
      <c r="I54" s="40"/>
      <c r="J54" s="40"/>
      <c r="K54" s="40"/>
      <c r="L54" s="40"/>
      <c r="M54" s="127"/>
      <c r="N54" s="155"/>
    </row>
    <row r="55" ht="18" customHeight="1" spans="2:13">
      <c r="B55" s="59" t="s">
        <v>32</v>
      </c>
      <c r="C55" s="60" t="s">
        <v>85</v>
      </c>
      <c r="D55" s="60" t="s">
        <v>86</v>
      </c>
      <c r="E55" s="60" t="s">
        <v>87</v>
      </c>
      <c r="F55" s="60" t="s">
        <v>88</v>
      </c>
      <c r="G55" s="60" t="s">
        <v>89</v>
      </c>
      <c r="H55" s="60"/>
      <c r="I55" s="60" t="s">
        <v>45</v>
      </c>
      <c r="J55" s="60" t="s">
        <v>90</v>
      </c>
      <c r="K55" s="60"/>
      <c r="L55" s="60" t="s">
        <v>91</v>
      </c>
      <c r="M55" s="156" t="s">
        <v>92</v>
      </c>
    </row>
    <row r="56" ht="20" customHeight="1" spans="2:13">
      <c r="B56" s="100" t="s">
        <v>93</v>
      </c>
      <c r="C56" s="101"/>
      <c r="D56" s="101"/>
      <c r="E56" s="101"/>
      <c r="F56" s="101"/>
      <c r="G56" s="102"/>
      <c r="H56" s="103"/>
      <c r="I56" s="101"/>
      <c r="J56" s="102"/>
      <c r="K56" s="103"/>
      <c r="L56" s="101"/>
      <c r="M56" s="157"/>
    </row>
    <row r="57" ht="55" customHeight="1" spans="2:13">
      <c r="B57" s="48" t="s">
        <v>15</v>
      </c>
      <c r="C57" s="84" t="s">
        <v>94</v>
      </c>
      <c r="D57" s="104" t="s">
        <v>95</v>
      </c>
      <c r="E57" s="105">
        <v>26900</v>
      </c>
      <c r="F57" s="51">
        <v>1</v>
      </c>
      <c r="G57" s="106">
        <f>E57*F57</f>
        <v>26900</v>
      </c>
      <c r="H57" s="103"/>
      <c r="I57" s="51">
        <v>1</v>
      </c>
      <c r="J57" s="106">
        <f>G57*I57</f>
        <v>26900</v>
      </c>
      <c r="K57" s="103"/>
      <c r="L57" s="105">
        <f>(E57-G57)*I57</f>
        <v>0</v>
      </c>
      <c r="M57" s="158"/>
    </row>
    <row r="58" ht="44" customHeight="1" spans="2:13">
      <c r="B58" s="48" t="s">
        <v>17</v>
      </c>
      <c r="C58" s="84"/>
      <c r="D58" s="84" t="s">
        <v>96</v>
      </c>
      <c r="E58" s="107">
        <v>10000</v>
      </c>
      <c r="F58" s="51">
        <v>1</v>
      </c>
      <c r="G58" s="106">
        <f>E58*F58</f>
        <v>10000</v>
      </c>
      <c r="H58" s="103"/>
      <c r="I58" s="51">
        <v>1</v>
      </c>
      <c r="J58" s="106">
        <f>G58*I58</f>
        <v>10000</v>
      </c>
      <c r="K58" s="103"/>
      <c r="L58" s="105">
        <f>(E58-G58)*I58</f>
        <v>0</v>
      </c>
      <c r="M58" s="159"/>
    </row>
    <row r="59" ht="46" customHeight="1" spans="2:13">
      <c r="B59" s="48" t="s">
        <v>19</v>
      </c>
      <c r="C59" s="84"/>
      <c r="D59" s="84" t="s">
        <v>97</v>
      </c>
      <c r="E59" s="107">
        <v>20000</v>
      </c>
      <c r="F59" s="51">
        <v>1</v>
      </c>
      <c r="G59" s="106">
        <f>E59*F59</f>
        <v>20000</v>
      </c>
      <c r="H59" s="103"/>
      <c r="I59" s="51">
        <v>1</v>
      </c>
      <c r="J59" s="106">
        <f>G59*I59</f>
        <v>20000</v>
      </c>
      <c r="K59" s="103"/>
      <c r="L59" s="105">
        <f>(E59-G59)*I59</f>
        <v>0</v>
      </c>
      <c r="M59" s="160"/>
    </row>
    <row r="60" ht="21" customHeight="1" spans="2:13">
      <c r="B60" s="108" t="s">
        <v>98</v>
      </c>
      <c r="C60" s="109"/>
      <c r="D60" s="109"/>
      <c r="E60" s="109"/>
      <c r="F60" s="109"/>
      <c r="G60" s="109"/>
      <c r="H60" s="109"/>
      <c r="I60" s="109"/>
      <c r="J60" s="161">
        <f>SUM(J57:J59)</f>
        <v>56900</v>
      </c>
      <c r="K60" s="162"/>
      <c r="L60" s="105"/>
      <c r="M60" s="163"/>
    </row>
    <row r="61" ht="15.95" customHeight="1" spans="2:13">
      <c r="B61" s="110" t="s">
        <v>99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64"/>
      <c r="M61" s="165"/>
    </row>
    <row r="62" ht="18" customHeight="1" spans="2:13">
      <c r="B62" s="59" t="s">
        <v>32</v>
      </c>
      <c r="C62" s="60" t="s">
        <v>100</v>
      </c>
      <c r="D62" s="60" t="s">
        <v>101</v>
      </c>
      <c r="E62" s="60"/>
      <c r="F62" s="60"/>
      <c r="G62" s="60"/>
      <c r="H62" s="60" t="s">
        <v>44</v>
      </c>
      <c r="I62" s="60" t="s">
        <v>45</v>
      </c>
      <c r="J62" s="60" t="s">
        <v>14</v>
      </c>
      <c r="K62" s="166"/>
      <c r="L62" s="115"/>
      <c r="M62" s="167"/>
    </row>
    <row r="63" ht="17" customHeight="1" spans="2:14">
      <c r="B63" s="48" t="s">
        <v>15</v>
      </c>
      <c r="C63" s="50" t="s">
        <v>102</v>
      </c>
      <c r="D63" s="112"/>
      <c r="E63" s="113"/>
      <c r="F63" s="113"/>
      <c r="G63" s="103"/>
      <c r="H63" s="105"/>
      <c r="I63" s="168"/>
      <c r="J63" s="106">
        <v>0</v>
      </c>
      <c r="K63" s="169"/>
      <c r="L63" s="170"/>
      <c r="M63" s="171"/>
      <c r="N63" s="155"/>
    </row>
    <row r="64" ht="17" customHeight="1" spans="2:14">
      <c r="B64" s="48" t="s">
        <v>17</v>
      </c>
      <c r="C64" s="50" t="s">
        <v>103</v>
      </c>
      <c r="D64" s="112"/>
      <c r="E64" s="113"/>
      <c r="F64" s="113"/>
      <c r="G64" s="103"/>
      <c r="H64" s="105"/>
      <c r="I64" s="168"/>
      <c r="J64" s="106">
        <v>0</v>
      </c>
      <c r="K64" s="169"/>
      <c r="L64" s="170"/>
      <c r="M64" s="171"/>
      <c r="N64" s="155"/>
    </row>
    <row r="65" ht="15.95" customHeight="1" spans="2:14">
      <c r="B65" s="172" t="s">
        <v>104</v>
      </c>
      <c r="C65" s="173"/>
      <c r="D65" s="173"/>
      <c r="E65" s="173"/>
      <c r="F65" s="173"/>
      <c r="G65" s="173"/>
      <c r="H65" s="173"/>
      <c r="I65" s="173"/>
      <c r="J65" s="212"/>
      <c r="K65" s="213">
        <v>0</v>
      </c>
      <c r="L65" s="115"/>
      <c r="M65" s="167"/>
      <c r="N65" s="155"/>
    </row>
    <row r="66" ht="16.5" customHeight="1" spans="2:13">
      <c r="B66" s="174" t="s">
        <v>56</v>
      </c>
      <c r="C66" s="175"/>
      <c r="D66" s="175"/>
      <c r="E66" s="175"/>
      <c r="F66" s="175"/>
      <c r="G66" s="175"/>
      <c r="H66" s="175"/>
      <c r="I66" s="175"/>
      <c r="J66" s="214"/>
      <c r="K66" s="215">
        <f>J60+K65</f>
        <v>56900</v>
      </c>
      <c r="L66" s="216"/>
      <c r="M66" s="217"/>
    </row>
    <row r="67" ht="18" customHeight="1" spans="2:13">
      <c r="B67" s="176"/>
      <c r="C67" s="177"/>
      <c r="D67" s="177"/>
      <c r="E67" s="115"/>
      <c r="F67" s="177"/>
      <c r="G67" s="177"/>
      <c r="H67" s="178"/>
      <c r="I67" s="218"/>
      <c r="J67" s="178"/>
      <c r="K67" s="177"/>
      <c r="L67" s="115"/>
      <c r="M67" s="116"/>
    </row>
    <row r="68" ht="18" customHeight="1" spans="2:13">
      <c r="B68" s="179" t="s">
        <v>105</v>
      </c>
      <c r="C68" s="180"/>
      <c r="D68" s="180"/>
      <c r="E68" s="180"/>
      <c r="F68" s="180"/>
      <c r="G68" s="180"/>
      <c r="H68" s="181"/>
      <c r="I68" s="181"/>
      <c r="J68" s="177"/>
      <c r="K68" s="177"/>
      <c r="L68" s="115"/>
      <c r="M68" s="116"/>
    </row>
    <row r="69" ht="18" customHeight="1" spans="2:13">
      <c r="B69" s="46" t="s">
        <v>32</v>
      </c>
      <c r="C69" s="182" t="s">
        <v>106</v>
      </c>
      <c r="D69" s="183" t="s">
        <v>44</v>
      </c>
      <c r="E69" s="184" t="s">
        <v>45</v>
      </c>
      <c r="F69" s="184" t="s">
        <v>14</v>
      </c>
      <c r="G69" s="185"/>
      <c r="H69" s="186"/>
      <c r="I69" s="219" t="s">
        <v>92</v>
      </c>
      <c r="J69" s="177"/>
      <c r="K69" s="177"/>
      <c r="L69" s="115"/>
      <c r="M69" s="116"/>
    </row>
    <row r="70" ht="39" customHeight="1" spans="2:13">
      <c r="B70" s="187">
        <v>1</v>
      </c>
      <c r="C70" s="188" t="s">
        <v>107</v>
      </c>
      <c r="D70" s="50"/>
      <c r="E70" s="50"/>
      <c r="F70" s="189">
        <f>E70*D70</f>
        <v>0</v>
      </c>
      <c r="G70" s="189"/>
      <c r="H70" s="189"/>
      <c r="I70" s="220"/>
      <c r="J70" s="177"/>
      <c r="K70" s="177"/>
      <c r="L70" s="115"/>
      <c r="M70" s="116"/>
    </row>
    <row r="71" ht="18" customHeight="1" spans="2:13">
      <c r="B71" s="174" t="s">
        <v>56</v>
      </c>
      <c r="C71" s="175"/>
      <c r="D71" s="175"/>
      <c r="E71" s="175"/>
      <c r="F71" s="190">
        <f>SUM(F70:H70)</f>
        <v>0</v>
      </c>
      <c r="G71" s="191"/>
      <c r="H71" s="190"/>
      <c r="I71" s="221"/>
      <c r="J71" s="177"/>
      <c r="K71" s="177"/>
      <c r="L71" s="115"/>
      <c r="M71" s="116"/>
    </row>
    <row r="72" ht="18" customHeight="1" spans="1:13">
      <c r="A72" s="176"/>
      <c r="B72" s="176"/>
      <c r="C72" s="192"/>
      <c r="D72" s="193"/>
      <c r="E72" s="192"/>
      <c r="F72" s="193"/>
      <c r="G72" s="192"/>
      <c r="H72" s="193"/>
      <c r="I72" s="222"/>
      <c r="J72" s="223"/>
      <c r="K72" s="177"/>
      <c r="L72" s="115"/>
      <c r="M72" s="116"/>
    </row>
    <row r="73" ht="18" customHeight="1" spans="2:13">
      <c r="B73" s="194" t="s">
        <v>108</v>
      </c>
      <c r="C73" s="195"/>
      <c r="D73" s="196"/>
      <c r="E73" s="195"/>
      <c r="F73" s="196"/>
      <c r="G73" s="195"/>
      <c r="H73" s="197"/>
      <c r="I73" s="115"/>
      <c r="J73" s="177"/>
      <c r="K73" s="177"/>
      <c r="L73" s="115"/>
      <c r="M73" s="116"/>
    </row>
    <row r="74" ht="18" customHeight="1" spans="2:13">
      <c r="B74" s="198" t="s">
        <v>32</v>
      </c>
      <c r="C74" s="199" t="s">
        <v>100</v>
      </c>
      <c r="D74" s="200" t="s">
        <v>101</v>
      </c>
      <c r="E74" s="201" t="s">
        <v>44</v>
      </c>
      <c r="F74" s="201" t="s">
        <v>45</v>
      </c>
      <c r="G74" s="202" t="s">
        <v>14</v>
      </c>
      <c r="H74" s="203"/>
      <c r="I74" s="115"/>
      <c r="J74" s="177"/>
      <c r="K74" s="177"/>
      <c r="L74" s="115"/>
      <c r="M74" s="116"/>
    </row>
    <row r="75" ht="17" customHeight="1" spans="2:13">
      <c r="B75" s="48" t="s">
        <v>15</v>
      </c>
      <c r="C75" s="50" t="s">
        <v>102</v>
      </c>
      <c r="D75" s="60"/>
      <c r="E75" s="204"/>
      <c r="F75" s="205"/>
      <c r="G75" s="206">
        <f>E75*F75</f>
        <v>0</v>
      </c>
      <c r="H75" s="207"/>
      <c r="I75" s="115"/>
      <c r="J75" s="177"/>
      <c r="K75" s="177"/>
      <c r="L75" s="115"/>
      <c r="M75" s="116"/>
    </row>
    <row r="76" ht="17" customHeight="1" spans="2:13">
      <c r="B76" s="208" t="s">
        <v>17</v>
      </c>
      <c r="C76" s="209" t="s">
        <v>103</v>
      </c>
      <c r="D76" s="60"/>
      <c r="E76" s="204"/>
      <c r="F76" s="205"/>
      <c r="G76" s="206">
        <f>E76*F76</f>
        <v>0</v>
      </c>
      <c r="H76" s="207"/>
      <c r="I76" s="115"/>
      <c r="J76" s="177"/>
      <c r="K76" s="177"/>
      <c r="L76" s="115"/>
      <c r="M76" s="116"/>
    </row>
    <row r="77" ht="18" customHeight="1" spans="2:13">
      <c r="B77" s="174" t="s">
        <v>56</v>
      </c>
      <c r="C77" s="175"/>
      <c r="D77" s="175"/>
      <c r="E77" s="175"/>
      <c r="F77" s="175"/>
      <c r="G77" s="210">
        <f>SUM(G75:H76)</f>
        <v>0</v>
      </c>
      <c r="H77" s="211"/>
      <c r="I77" s="224"/>
      <c r="J77" s="225"/>
      <c r="K77" s="225"/>
      <c r="L77" s="224"/>
      <c r="M77" s="226"/>
    </row>
  </sheetData>
  <mergeCells count="112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C19:F19"/>
    <mergeCell ref="H19:K19"/>
    <mergeCell ref="B21:M21"/>
    <mergeCell ref="D22:F22"/>
    <mergeCell ref="G22:I22"/>
    <mergeCell ref="J22:L22"/>
    <mergeCell ref="B25:L25"/>
    <mergeCell ref="D27:G27"/>
    <mergeCell ref="J27:K27"/>
    <mergeCell ref="D28:G28"/>
    <mergeCell ref="J28:K28"/>
    <mergeCell ref="B29:L29"/>
    <mergeCell ref="D30:G30"/>
    <mergeCell ref="H30:L30"/>
    <mergeCell ref="D31:G31"/>
    <mergeCell ref="H31:L31"/>
    <mergeCell ref="B32:L32"/>
    <mergeCell ref="B33:L33"/>
    <mergeCell ref="B35:M35"/>
    <mergeCell ref="C36:M36"/>
    <mergeCell ref="D37:G37"/>
    <mergeCell ref="J37:L37"/>
    <mergeCell ref="D38:G38"/>
    <mergeCell ref="J38:L38"/>
    <mergeCell ref="D39:G39"/>
    <mergeCell ref="J39:L39"/>
    <mergeCell ref="D40:G40"/>
    <mergeCell ref="J40:L40"/>
    <mergeCell ref="D41:G41"/>
    <mergeCell ref="J41:L41"/>
    <mergeCell ref="D42:G42"/>
    <mergeCell ref="J42:L42"/>
    <mergeCell ref="B43:L43"/>
    <mergeCell ref="C44:M44"/>
    <mergeCell ref="D45:G45"/>
    <mergeCell ref="J45:L45"/>
    <mergeCell ref="D46:G46"/>
    <mergeCell ref="J46:L46"/>
    <mergeCell ref="D47:G47"/>
    <mergeCell ref="J47:L47"/>
    <mergeCell ref="D48:G48"/>
    <mergeCell ref="J48:L48"/>
    <mergeCell ref="D49:G49"/>
    <mergeCell ref="J49:L49"/>
    <mergeCell ref="D50:G50"/>
    <mergeCell ref="J50:L50"/>
    <mergeCell ref="B51:L51"/>
    <mergeCell ref="B52:L52"/>
    <mergeCell ref="B54:M54"/>
    <mergeCell ref="G55:H55"/>
    <mergeCell ref="J55:K55"/>
    <mergeCell ref="B56:M56"/>
    <mergeCell ref="G57:H57"/>
    <mergeCell ref="J57:K57"/>
    <mergeCell ref="G58:H58"/>
    <mergeCell ref="J58:K58"/>
    <mergeCell ref="G59:H59"/>
    <mergeCell ref="J59:K59"/>
    <mergeCell ref="B60:I60"/>
    <mergeCell ref="J60:K60"/>
    <mergeCell ref="B61:M61"/>
    <mergeCell ref="D62:G62"/>
    <mergeCell ref="J62:K62"/>
    <mergeCell ref="D63:G63"/>
    <mergeCell ref="J63:K63"/>
    <mergeCell ref="D64:G64"/>
    <mergeCell ref="J64:K64"/>
    <mergeCell ref="B65:I65"/>
    <mergeCell ref="B66:I66"/>
    <mergeCell ref="B68:I68"/>
    <mergeCell ref="F69:H69"/>
    <mergeCell ref="F70:H70"/>
    <mergeCell ref="B71:E71"/>
    <mergeCell ref="F71:I71"/>
    <mergeCell ref="B73:C73"/>
    <mergeCell ref="G74:H74"/>
    <mergeCell ref="G75:H75"/>
    <mergeCell ref="G76:H76"/>
    <mergeCell ref="B77:F77"/>
    <mergeCell ref="G77:H77"/>
    <mergeCell ref="C38:C40"/>
    <mergeCell ref="C41:C42"/>
    <mergeCell ref="C47:C49"/>
    <mergeCell ref="C57:C59"/>
  </mergeCells>
  <conditionalFormatting sqref="M29">
    <cfRule type="cellIs" dxfId="0" priority="15" stopIfTrue="1" operator="lessThan">
      <formula>0</formula>
    </cfRule>
  </conditionalFormatting>
  <conditionalFormatting sqref="M32">
    <cfRule type="cellIs" dxfId="0" priority="11" stopIfTrue="1" operator="lessThan">
      <formula>0</formula>
    </cfRule>
  </conditionalFormatting>
  <conditionalFormatting sqref="M33">
    <cfRule type="cellIs" dxfId="0" priority="26" stopIfTrue="1" operator="lessThan">
      <formula>0</formula>
    </cfRule>
  </conditionalFormatting>
  <conditionalFormatting sqref="M43">
    <cfRule type="cellIs" dxfId="0" priority="4" stopIfTrue="1" operator="lessThan">
      <formula>0</formula>
    </cfRule>
  </conditionalFormatting>
  <conditionalFormatting sqref="M51">
    <cfRule type="cellIs" dxfId="0" priority="3" stopIfTrue="1" operator="lessThan">
      <formula>0</formula>
    </cfRule>
  </conditionalFormatting>
  <conditionalFormatting sqref="M52">
    <cfRule type="cellIs" dxfId="0" priority="1" stopIfTrue="1" operator="lessThan">
      <formula>0</formula>
    </cfRule>
  </conditionalFormatting>
  <conditionalFormatting sqref="E58:E59">
    <cfRule type="cellIs" dxfId="0" priority="24" stopIfTrue="1" operator="lessThan">
      <formula>0</formula>
    </cfRule>
  </conditionalFormatting>
  <conditionalFormatting sqref="I69:I70">
    <cfRule type="cellIs" dxfId="0" priority="12" stopIfTrue="1" operator="lessThan">
      <formula>0</formula>
    </cfRule>
  </conditionalFormatting>
  <conditionalFormatting sqref="H12:K12 H13 H31:M31 H14:K19 M22:M25 K20 M30 J57:L59 E57 G57:H59 J68:J71 H72:J72 J63:J64 H63:H64 G75:G76 J60 L60 K65 E75:E76 H67:J67 L66:M66">
    <cfRule type="cellIs" dxfId="0" priority="35" stopIfTrue="1" operator="lessThan">
      <formula>0</formula>
    </cfRule>
  </conditionalFormatting>
  <conditionalFormatting sqref="M26 H27:L28 M28">
    <cfRule type="cellIs" dxfId="0" priority="16" stopIfTrue="1" operator="lessThan">
      <formula>0</formula>
    </cfRule>
  </conditionalFormatting>
  <conditionalFormatting sqref="H37:J42 M38:M42">
    <cfRule type="cellIs" dxfId="0" priority="8" stopIfTrue="1" operator="lessThan">
      <formula>0</formula>
    </cfRule>
  </conditionalFormatting>
  <conditionalFormatting sqref="H45:J50 M46:M50">
    <cfRule type="cellIs" dxfId="0" priority="5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2024-06-24T04:14:25Z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181EFC35AA9246839AFD322E5B29729B_13</vt:lpwstr>
  </property>
  <property fmtid="{D5CDD505-2E9C-101B-9397-08002B2CF9AE}" pid="3" name="KSOProductBuildVer">
    <vt:lpwstr>2052-12.1.0.17133</vt:lpwstr>
  </property>
</Properties>
</file>