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嘉和年会/"/>
    </mc:Choice>
  </mc:AlternateContent>
  <bookViews>
    <workbookView xWindow="0" yWindow="460" windowWidth="25600" windowHeight="13920"/>
  </bookViews>
  <sheets>
    <sheet name="总报价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9" i="9" l="1"/>
  <c r="E15" i="9"/>
  <c r="J26" i="9"/>
  <c r="J27" i="9"/>
  <c r="J29" i="9"/>
  <c r="J30" i="9"/>
  <c r="J31" i="9"/>
  <c r="J32" i="9"/>
  <c r="J33" i="9"/>
  <c r="J34" i="9"/>
  <c r="J35" i="9"/>
  <c r="J36" i="9"/>
  <c r="J37" i="9"/>
  <c r="J39" i="9"/>
  <c r="J40" i="9"/>
  <c r="J41" i="9"/>
  <c r="J42" i="9"/>
  <c r="J43" i="9"/>
  <c r="J44" i="9"/>
  <c r="J45" i="9"/>
  <c r="J46" i="9"/>
  <c r="J47" i="9"/>
  <c r="J48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8" i="9"/>
  <c r="J69" i="9"/>
  <c r="J70" i="9"/>
  <c r="J71" i="9"/>
  <c r="J72" i="9"/>
  <c r="J73" i="9"/>
  <c r="J74" i="9"/>
  <c r="J75" i="9"/>
  <c r="J78" i="9"/>
  <c r="J79" i="9"/>
  <c r="J80" i="9"/>
  <c r="J81" i="9"/>
  <c r="J82" i="9"/>
  <c r="J83" i="9"/>
  <c r="J84" i="9"/>
  <c r="J85" i="9"/>
  <c r="J87" i="9"/>
  <c r="J88" i="9"/>
  <c r="J90" i="9"/>
  <c r="J92" i="9"/>
  <c r="J94" i="9"/>
  <c r="E8" i="9"/>
  <c r="E12" i="9"/>
  <c r="E11" i="9"/>
  <c r="E10" i="9"/>
  <c r="E9" i="9"/>
  <c r="C8" i="9"/>
  <c r="C12" i="9"/>
  <c r="C11" i="9"/>
  <c r="C10" i="9"/>
  <c r="C9" i="9"/>
  <c r="J24" i="9"/>
  <c r="E7" i="9"/>
  <c r="C7" i="9"/>
  <c r="C6" i="9"/>
  <c r="C5" i="9"/>
  <c r="C13" i="9"/>
  <c r="E6" i="9"/>
  <c r="E13" i="9"/>
  <c r="E5" i="9"/>
  <c r="E14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7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7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7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<sst xmlns="http://schemas.openxmlformats.org/spreadsheetml/2006/main" count="223" uniqueCount="175">
  <si>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</si>
  <si>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</si>
  <si>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</si>
  <si>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</si>
  <si>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</si>
  <si>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</si>
  <si>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</si>
  <si>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</si>
  <si>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</si>
  <si>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</si>
  <si>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</si>
  <si>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</si>
  <si>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</si>
  <si>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</si>
  <si>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1-1</t>
    <phoneticPr fontId="1" type="noConversion"/>
  </si>
  <si>
    <t>Total</t>
    <phoneticPr fontId="1" type="noConversion"/>
  </si>
  <si>
    <t>上海麦田公共关系咨询有限公司</t>
    <phoneticPr fontId="1" type="noConversion"/>
  </si>
  <si>
    <t>1-2</t>
  </si>
  <si>
    <t>形式</t>
    <phoneticPr fontId="1" type="noConversion"/>
  </si>
  <si>
    <t>个</t>
    <rPh sb="0" eb="1">
      <t>ge</t>
    </rPh>
    <phoneticPr fontId="1" type="noConversion"/>
  </si>
  <si>
    <t>Total</t>
    <phoneticPr fontId="1" type="noConversion"/>
  </si>
  <si>
    <t>套</t>
    <rPh sb="0" eb="1">
      <t>tao</t>
    </rPh>
    <phoneticPr fontId="1" type="noConversion"/>
  </si>
  <si>
    <t>Quotation Summary 报价总表</t>
    <phoneticPr fontId="4" type="noConversion"/>
  </si>
  <si>
    <t>3-3</t>
  </si>
  <si>
    <t>3-2</t>
  </si>
  <si>
    <t>3-4</t>
  </si>
  <si>
    <t>Size</t>
    <phoneticPr fontId="1" type="noConversion"/>
  </si>
  <si>
    <t>Qty</t>
    <phoneticPr fontId="1" type="noConversion"/>
  </si>
  <si>
    <t>Time of usage</t>
    <phoneticPr fontId="1" type="noConversion"/>
  </si>
  <si>
    <t>创意设计</t>
    <rPh sb="0" eb="1">
      <t>chuang yi</t>
    </rPh>
    <rPh sb="2" eb="3">
      <t>she ji</t>
    </rPh>
    <phoneticPr fontId="1" type="noConversion"/>
  </si>
  <si>
    <t>整体方案策划</t>
    <phoneticPr fontId="1" type="noConversion"/>
  </si>
  <si>
    <t>文案设计</t>
    <phoneticPr fontId="1" type="noConversion"/>
  </si>
  <si>
    <t>策划整体年会主题</t>
    <rPh sb="0" eb="1">
      <t>ce hua</t>
    </rPh>
    <rPh sb="2" eb="3">
      <t>zheng ti</t>
    </rPh>
    <rPh sb="4" eb="5">
      <t>nian hui</t>
    </rPh>
    <rPh sb="6" eb="7">
      <t>zhu ti</t>
    </rPh>
    <phoneticPr fontId="1" type="noConversion"/>
  </si>
  <si>
    <t>KV设计延展</t>
    <rPh sb="2" eb="3">
      <t>she ji</t>
    </rPh>
    <rPh sb="4" eb="5">
      <t>yan zhan</t>
    </rPh>
    <phoneticPr fontId="1" type="noConversion"/>
  </si>
  <si>
    <t>1-3</t>
  </si>
  <si>
    <t>1-4</t>
  </si>
  <si>
    <t>物料制作</t>
    <rPh sb="0" eb="1">
      <t>wu liao</t>
    </rPh>
    <rPh sb="2" eb="3">
      <t>zhi zuo</t>
    </rPh>
    <phoneticPr fontId="1" type="noConversion"/>
  </si>
  <si>
    <t>效果图</t>
  </si>
  <si>
    <t>1-5</t>
  </si>
  <si>
    <t>4-2</t>
  </si>
  <si>
    <t>工作人员</t>
    <rPh sb="0" eb="1">
      <t>gong zuo ren y</t>
    </rPh>
    <phoneticPr fontId="1" type="noConversion"/>
  </si>
  <si>
    <t>4-3</t>
  </si>
  <si>
    <t>4-4</t>
  </si>
  <si>
    <t>现场执行</t>
    <rPh sb="0" eb="1">
      <t>xian c</t>
    </rPh>
    <rPh sb="2" eb="3">
      <t>zhi xing</t>
    </rPh>
    <phoneticPr fontId="1" type="noConversion"/>
  </si>
  <si>
    <t>控台操作</t>
    <rPh sb="0" eb="1">
      <t>kong tai</t>
    </rPh>
    <rPh sb="2" eb="3">
      <t>cao zuo</t>
    </rPh>
    <phoneticPr fontId="1" type="noConversion"/>
  </si>
  <si>
    <t>化妆师</t>
    <rPh sb="0" eb="1">
      <t>hua zhuang shi</t>
    </rPh>
    <phoneticPr fontId="1" type="noConversion"/>
  </si>
  <si>
    <t>人/天</t>
    <rPh sb="0" eb="1">
      <t>ren</t>
    </rPh>
    <rPh sb="2" eb="3">
      <t>tian</t>
    </rPh>
    <phoneticPr fontId="1" type="noConversion"/>
  </si>
  <si>
    <t>张</t>
    <rPh sb="0" eb="1">
      <t>z gang</t>
    </rPh>
    <phoneticPr fontId="1" type="noConversion"/>
  </si>
  <si>
    <t>串词,流程等会议相关文案</t>
    <phoneticPr fontId="1" type="noConversion"/>
  </si>
  <si>
    <t>年会主KV设计</t>
    <rPh sb="0" eb="1">
      <t>nian hui</t>
    </rPh>
    <phoneticPr fontId="1" type="noConversion"/>
  </si>
  <si>
    <t>根据年会主题设计主形象</t>
    <rPh sb="0" eb="1">
      <t>gen j</t>
    </rPh>
    <rPh sb="2" eb="3">
      <t>nian hui</t>
    </rPh>
    <rPh sb="4" eb="5">
      <t>zhu ti</t>
    </rPh>
    <rPh sb="6" eb="7">
      <t>she ji</t>
    </rPh>
    <rPh sb="8" eb="9">
      <t>zhu</t>
    </rPh>
    <rPh sb="9" eb="10">
      <t>xing x</t>
    </rPh>
    <phoneticPr fontId="1" type="noConversion"/>
  </si>
  <si>
    <t>根据主形象延展设计（易拉宝、签到板）</t>
    <rPh sb="0" eb="1">
      <t>gen jv</t>
    </rPh>
    <rPh sb="2" eb="3">
      <t>zhu</t>
    </rPh>
    <rPh sb="3" eb="4">
      <t>xing x</t>
    </rPh>
    <rPh sb="5" eb="6">
      <t>yan zhan</t>
    </rPh>
    <rPh sb="7" eb="8">
      <t>she ji</t>
    </rPh>
    <rPh sb="10" eb="11">
      <t>yi la bao</t>
    </rPh>
    <rPh sb="14" eb="15">
      <t>qian dao ban</t>
    </rPh>
    <phoneticPr fontId="1" type="noConversion"/>
  </si>
  <si>
    <t>现场实景效果图</t>
    <rPh sb="0" eb="1">
      <t>xian c</t>
    </rPh>
    <rPh sb="2" eb="3">
      <t>shi jing</t>
    </rPh>
    <rPh sb="4" eb="5">
      <t>xiao guo tu</t>
    </rPh>
    <phoneticPr fontId="1" type="noConversion"/>
  </si>
  <si>
    <t>现场工作执行、协调处理</t>
    <rPh sb="0" eb="1">
      <t>xian c</t>
    </rPh>
    <rPh sb="2" eb="3">
      <t>gong z</t>
    </rPh>
    <rPh sb="4" eb="5">
      <t>zhi xing</t>
    </rPh>
    <rPh sb="7" eb="8">
      <t>xie tiao</t>
    </rPh>
    <rPh sb="9" eb="10">
      <t>chu li</t>
    </rPh>
    <phoneticPr fontId="1" type="noConversion"/>
  </si>
  <si>
    <t>摄像师</t>
    <rPh sb="0" eb="1">
      <t>she xiang shi</t>
    </rPh>
    <phoneticPr fontId="1" type="noConversion"/>
  </si>
  <si>
    <t>灯光设备</t>
    <rPh sb="0" eb="1">
      <t>deng guang</t>
    </rPh>
    <rPh sb="2" eb="3">
      <t>she bei</t>
    </rPh>
    <phoneticPr fontId="1" type="noConversion"/>
  </si>
  <si>
    <t>3-5</t>
  </si>
  <si>
    <t>3-6</t>
  </si>
  <si>
    <t>3-7</t>
  </si>
  <si>
    <t>MA -2/ Npu</t>
  </si>
  <si>
    <t>COB 灯</t>
  </si>
  <si>
    <t>电脑光束灯FINE SAPERY370</t>
  </si>
  <si>
    <t>LED摇头灯 MOVING</t>
  </si>
  <si>
    <t>LEDpar</t>
  </si>
  <si>
    <t xml:space="preserve">雾机 </t>
  </si>
  <si>
    <t>硅箱  RGB-24L</t>
  </si>
  <si>
    <t>配件,接头和相关线缆  美国</t>
  </si>
  <si>
    <t>座位牌A1+画架</t>
  </si>
  <si>
    <t>易拉宝</t>
  </si>
  <si>
    <t>台卡</t>
  </si>
  <si>
    <t>签到背景</t>
    <phoneticPr fontId="1" type="noConversion"/>
  </si>
  <si>
    <t>舞台左右景片</t>
    <phoneticPr fontId="1" type="noConversion"/>
  </si>
  <si>
    <t>木制作写真（3X2M）</t>
    <phoneticPr fontId="1" type="noConversion"/>
  </si>
  <si>
    <t>桁架喷绘布（3X5M）</t>
    <phoneticPr fontId="1" type="noConversion"/>
  </si>
  <si>
    <t>truss 400*400 12*5*2组</t>
    <phoneticPr fontId="1" type="noConversion"/>
  </si>
  <si>
    <t>拍照小道具</t>
    <phoneticPr fontId="1" type="noConversion"/>
  </si>
  <si>
    <t>套</t>
  </si>
  <si>
    <t>平方</t>
  </si>
  <si>
    <t>米</t>
  </si>
  <si>
    <t>视频分配器(EXTRON ADA4)美国</t>
  </si>
  <si>
    <t>制式转换器(EXTRON 202sxi)美国</t>
  </si>
  <si>
    <t>506控台</t>
  </si>
  <si>
    <t>电脑IBM</t>
  </si>
  <si>
    <t>苹果</t>
  </si>
  <si>
    <t>14寸监视器美国</t>
  </si>
  <si>
    <t>配件,接头和相关线缆</t>
  </si>
  <si>
    <t>Total</t>
    <phoneticPr fontId="1" type="noConversion"/>
  </si>
  <si>
    <t>4-6</t>
  </si>
  <si>
    <t>4-7</t>
  </si>
  <si>
    <t>音响设备</t>
    <rPh sb="0" eb="1">
      <t>yin x</t>
    </rPh>
    <rPh sb="2" eb="3">
      <t>she bei</t>
    </rPh>
    <phoneticPr fontId="1" type="noConversion"/>
  </si>
  <si>
    <t>4-8</t>
  </si>
  <si>
    <t>4-9</t>
  </si>
  <si>
    <t xml:space="preserve"> Realsoud  110 LOUDSPEAKER</t>
    <phoneticPr fontId="1" type="noConversion"/>
  </si>
  <si>
    <t xml:space="preserve"> Realsoud  218  LOUDSPEAKER</t>
  </si>
  <si>
    <t xml:space="preserve"> Realsoud   D-12 POWERAMPLIFIER</t>
  </si>
  <si>
    <t>MeyerSOUDUP-1</t>
  </si>
  <si>
    <t xml:space="preserve"> Realsoud   反听</t>
  </si>
  <si>
    <t>调音台（YAMAHA) LS9</t>
  </si>
  <si>
    <t>效果器YAMAHA)990</t>
  </si>
  <si>
    <t>处理器</t>
  </si>
  <si>
    <t>无线U段手持麦克风(舒尔)美国 shure u24d</t>
  </si>
  <si>
    <t>无线麦克风系统放大器shure    UA 845)美国</t>
  </si>
  <si>
    <t>无线麦克风分配器(舒尔  SHURE  UA830A)美国</t>
  </si>
  <si>
    <t>播放器  SONY 500G</t>
  </si>
  <si>
    <r>
      <rPr>
        <sz val="10"/>
        <color indexed="8"/>
        <rFont val="微软雅黑"/>
        <family val="2"/>
        <charset val="134"/>
      </rPr>
      <t>AC3.5</t>
    </r>
    <r>
      <rPr>
        <sz val="9"/>
        <color indexed="8"/>
        <rFont val="微软雅黑"/>
        <family val="2"/>
        <charset val="134"/>
      </rPr>
      <t>信号直驳盒(品牌countryman)美国 DI -BOX</t>
    </r>
  </si>
  <si>
    <t>音频信号综合大缆(品牌CANARY)美国</t>
  </si>
  <si>
    <t>24路100米音频综合大缆美国</t>
  </si>
  <si>
    <t>只</t>
  </si>
  <si>
    <t>台</t>
  </si>
  <si>
    <t>项</t>
  </si>
  <si>
    <t>个</t>
  </si>
  <si>
    <t>视频设备</t>
    <rPh sb="0" eb="1">
      <t>shi p</t>
    </rPh>
    <rPh sb="2" eb="3">
      <t>she bei</t>
    </rPh>
    <phoneticPr fontId="1" type="noConversion"/>
  </si>
  <si>
    <t>摄影师</t>
    <rPh sb="0" eb="1">
      <t>she ying</t>
    </rPh>
    <rPh sb="2" eb="3">
      <t>shi</t>
    </rPh>
    <phoneticPr fontId="1" type="noConversion"/>
  </si>
  <si>
    <t>现场剪辑师</t>
    <rPh sb="0" eb="1">
      <t>xian c</t>
    </rPh>
    <rPh sb="2" eb="3">
      <t>jian ji</t>
    </rPh>
    <rPh sb="4" eb="5">
      <t>shi</t>
    </rPh>
    <phoneticPr fontId="1" type="noConversion"/>
  </si>
  <si>
    <t>搭建工人</t>
    <rPh sb="0" eb="1">
      <t>da jian</t>
    </rPh>
    <rPh sb="2" eb="3">
      <t>gong ren</t>
    </rPh>
    <phoneticPr fontId="1" type="noConversion"/>
  </si>
  <si>
    <t>数字控台操作人员 （含切台设备）</t>
    <rPh sb="0" eb="1">
      <t>shu zi</t>
    </rPh>
    <rPh sb="2" eb="3">
      <t>kong t</t>
    </rPh>
    <rPh sb="4" eb="5">
      <t>cao zuo</t>
    </rPh>
    <rPh sb="6" eb="7">
      <t>ren y</t>
    </rPh>
    <rPh sb="10" eb="11">
      <t>han</t>
    </rPh>
    <rPh sb="11" eb="12">
      <t>qie tai</t>
    </rPh>
    <rPh sb="13" eb="14">
      <t>she bei</t>
    </rPh>
    <phoneticPr fontId="1" type="noConversion"/>
  </si>
  <si>
    <t>其他</t>
    <rPh sb="0" eb="1">
      <t>qi ta</t>
    </rPh>
    <phoneticPr fontId="1" type="noConversion"/>
  </si>
  <si>
    <t>运输费</t>
    <phoneticPr fontId="1" type="noConversion"/>
  </si>
  <si>
    <t>4-1</t>
    <phoneticPr fontId="1" type="noConversion"/>
  </si>
  <si>
    <t>5-1</t>
    <phoneticPr fontId="1" type="noConversion"/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</si>
  <si>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</si>
  <si>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</si>
  <si>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</si>
  <si>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</si>
  <si>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</si>
  <si>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</si>
  <si>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</si>
  <si>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</si>
  <si>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</si>
  <si>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</si>
  <si>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</si>
  <si>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</si>
  <si>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</si>
  <si>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</si>
  <si>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</si>
  <si>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6-1</t>
    <phoneticPr fontId="1" type="noConversion"/>
  </si>
  <si>
    <t>6-2</t>
  </si>
  <si>
    <t>6-3</t>
  </si>
  <si>
    <t>6-4</t>
  </si>
  <si>
    <t>6-5</t>
  </si>
  <si>
    <t>6-6</t>
  </si>
  <si>
    <t>6-7</t>
  </si>
  <si>
    <t>7-1</t>
    <phoneticPr fontId="1" type="noConversion"/>
  </si>
  <si>
    <t>7-2</t>
  </si>
  <si>
    <t>7-3</t>
  </si>
  <si>
    <t>7-4</t>
  </si>
  <si>
    <t>7-5</t>
  </si>
  <si>
    <t>7-7</t>
  </si>
  <si>
    <t>8-1</t>
    <phoneticPr fontId="1" type="noConversion"/>
  </si>
  <si>
    <t>卸货一天 安装拆除一天（含车费及餐费）</t>
    <phoneticPr fontId="1" type="noConversion"/>
  </si>
  <si>
    <t>服装租赁</t>
    <rPh sb="0" eb="1">
      <t>fu zhuang</t>
    </rPh>
    <rPh sb="2" eb="3">
      <t>zu lin</t>
    </rPh>
    <phoneticPr fontId="1" type="noConversion"/>
  </si>
  <si>
    <t>8-2</t>
  </si>
  <si>
    <t>3-1</t>
    <phoneticPr fontId="1" type="noConversion"/>
  </si>
  <si>
    <t>优惠打包价</t>
    <rPh sb="0" eb="1">
      <t>you hiu da bao jia</t>
    </rPh>
    <phoneticPr fontId="1" type="noConversion"/>
  </si>
  <si>
    <t xml:space="preserve">优惠打包价        </t>
    <phoneticPr fontId="1" type="noConversion"/>
  </si>
  <si>
    <t>4-5</t>
    <phoneticPr fontId="1" type="noConversion"/>
  </si>
  <si>
    <t>logo灯</t>
    <phoneticPr fontId="1" type="noConversion"/>
  </si>
  <si>
    <t>台</t>
    <phoneticPr fontId="1" type="noConversion"/>
  </si>
  <si>
    <t>7-6</t>
    <phoneticPr fontId="1" type="noConversion"/>
  </si>
  <si>
    <t>鼓舞</t>
    <phoneticPr fontId="1" type="noConversion"/>
  </si>
  <si>
    <t>项</t>
    <phoneticPr fontId="1" type="noConversion"/>
  </si>
  <si>
    <t>7-9</t>
    <phoneticPr fontId="1" type="noConversion"/>
  </si>
  <si>
    <t>先导视屏拍摄制作3分钟、现场花絮2条1分钟、开场倒计时特效视频制作</t>
    <phoneticPr fontId="1" type="noConversion"/>
  </si>
  <si>
    <t>套</t>
    <phoneticPr fontId="1" type="noConversion"/>
  </si>
  <si>
    <t>3-8</t>
    <phoneticPr fontId="1" type="noConversion"/>
  </si>
  <si>
    <t>讲台花</t>
    <phoneticPr fontId="1" type="noConversion"/>
  </si>
  <si>
    <t>视频</t>
    <phoneticPr fontId="1" type="noConversion"/>
  </si>
  <si>
    <t>Total</t>
    <phoneticPr fontId="1" type="noConversion"/>
  </si>
  <si>
    <t>2-1</t>
    <phoneticPr fontId="1" type="noConversion"/>
  </si>
  <si>
    <t>视频制作</t>
    <rPh sb="0" eb="1">
      <t>shi p</t>
    </rPh>
    <rPh sb="2" eb="3">
      <t>zhi zuo</t>
    </rPh>
    <phoneticPr fontId="1" type="noConversion"/>
  </si>
  <si>
    <t>主持人2人，签到礼仪服装2套</t>
    <phoneticPr fontId="1" type="noConversion"/>
  </si>
  <si>
    <t>11套60cm直径鼓，衣服，老师教学 2节课共3小时</t>
    <rPh sb="16" eb="17">
      <t>jiao xue</t>
    </rPh>
    <rPh sb="20" eb="21">
      <t>jie ke</t>
    </rPh>
    <rPh sb="22" eb="23">
      <t>gong</t>
    </rPh>
    <rPh sb="24" eb="25">
      <t>xiao shi</t>
    </rPh>
    <phoneticPr fontId="1" type="noConversion"/>
  </si>
  <si>
    <t>8-3</t>
  </si>
  <si>
    <t>电费</t>
    <rPh sb="0" eb="1">
      <t>dian fei</t>
    </rPh>
    <phoneticPr fontId="1" type="noConversion"/>
  </si>
  <si>
    <t>酒店380v电线含用电</t>
    <rPh sb="0" eb="1">
      <t>jiu dian</t>
    </rPh>
    <rPh sb="6" eb="7">
      <t>dian xian</t>
    </rPh>
    <rPh sb="8" eb="9">
      <t>han yong dian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</si>
</sst>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  <numFmt numFmtId="182" formatCode="\¥#,##0;&quot;¥-&quot;#,##0"/>
  </numFmts>
  <fonts count="51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0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8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" fillId="0" borderId="0"/>
  </cellStyleXfs>
  <cellXfs count="107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0" fontId="41" fillId="29" borderId="15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0" fontId="36" fillId="0" borderId="1" xfId="34" applyFont="1" applyBorder="1" applyAlignment="1">
      <alignment horizontal="right"/>
    </xf>
    <xf numFmtId="0" fontId="40" fillId="0" borderId="1" xfId="80" applyFont="1" applyBorder="1" applyProtection="1">
      <protection locked="0"/>
    </xf>
    <xf numFmtId="0" fontId="36" fillId="0" borderId="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1" fillId="0" borderId="17" xfId="80" applyFont="1" applyFill="1" applyBorder="1" applyProtection="1">
      <protection locked="0"/>
    </xf>
    <xf numFmtId="0" fontId="31" fillId="0" borderId="17" xfId="0" applyFont="1" applyFill="1" applyBorder="1" applyAlignment="1">
      <alignment wrapText="1"/>
    </xf>
    <xf numFmtId="0" fontId="31" fillId="0" borderId="17" xfId="80" applyFont="1" applyBorder="1" applyProtection="1">
      <protection locked="0"/>
    </xf>
    <xf numFmtId="0" fontId="31" fillId="0" borderId="17" xfId="80" applyFont="1" applyBorder="1" applyAlignment="1" applyProtection="1">
      <alignment horizontal="center"/>
      <protection locked="0"/>
    </xf>
    <xf numFmtId="0" fontId="45" fillId="0" borderId="18" xfId="0" applyFont="1" applyBorder="1" applyAlignment="1" applyProtection="1">
      <alignment horizontal="center"/>
      <protection locked="0"/>
    </xf>
    <xf numFmtId="0" fontId="45" fillId="0" borderId="19" xfId="0" applyFont="1" applyBorder="1" applyAlignment="1" applyProtection="1">
      <alignment horizontal="center"/>
      <protection locked="0"/>
    </xf>
    <xf numFmtId="0" fontId="45" fillId="0" borderId="20" xfId="0" applyFont="1" applyBorder="1" applyAlignment="1" applyProtection="1">
      <alignment horizontal="center"/>
      <protection locked="0"/>
    </xf>
    <xf numFmtId="0" fontId="31" fillId="0" borderId="21" xfId="80" applyFont="1" applyFill="1" applyBorder="1" applyAlignment="1" applyProtection="1">
      <alignment horizontal="center"/>
      <protection locked="0"/>
    </xf>
    <xf numFmtId="0" fontId="31" fillId="0" borderId="21" xfId="80" applyFont="1" applyBorder="1" applyAlignment="1" applyProtection="1">
      <alignment horizontal="center"/>
      <protection locked="0"/>
    </xf>
    <xf numFmtId="0" fontId="46" fillId="0" borderId="17" xfId="0" applyFont="1" applyFill="1" applyBorder="1" applyAlignment="1">
      <alignment horizontal="center" vertical="center"/>
    </xf>
    <xf numFmtId="0" fontId="31" fillId="0" borderId="17" xfId="80" applyFont="1" applyBorder="1" applyAlignment="1" applyProtection="1">
      <alignment horizontal="left"/>
      <protection locked="0"/>
    </xf>
    <xf numFmtId="182" fontId="46" fillId="0" borderId="17" xfId="0" applyNumberFormat="1" applyFont="1" applyFill="1" applyBorder="1" applyAlignment="1">
      <alignment horizontal="center" vertical="center"/>
    </xf>
    <xf numFmtId="0" fontId="31" fillId="0" borderId="17" xfId="85" applyFont="1" applyFill="1" applyBorder="1" applyAlignment="1">
      <alignment horizontal="center" vertical="center" wrapText="1"/>
    </xf>
    <xf numFmtId="180" fontId="50" fillId="0" borderId="14" xfId="0" applyNumberFormat="1" applyFont="1" applyFill="1" applyBorder="1" applyAlignment="1"/>
    <xf numFmtId="176" fontId="30" fillId="0" borderId="1" xfId="0" applyNumberFormat="1" applyFont="1" applyBorder="1" applyAlignment="1">
      <alignment vertical="center" wrapText="1"/>
    </xf>
    <xf numFmtId="180" fontId="48" fillId="0" borderId="14" xfId="0" applyNumberFormat="1" applyFont="1" applyFill="1" applyBorder="1" applyAlignment="1"/>
    <xf numFmtId="0" fontId="36" fillId="0" borderId="1" xfId="34" applyFont="1" applyFill="1" applyBorder="1" applyAlignment="1">
      <alignment horizontal="right"/>
    </xf>
    <xf numFmtId="176" fontId="36" fillId="0" borderId="1" xfId="34" applyNumberFormat="1" applyFont="1" applyFill="1" applyBorder="1" applyAlignment="1">
      <alignment horizontal="right"/>
    </xf>
    <xf numFmtId="0" fontId="31" fillId="0" borderId="17" xfId="80" applyFont="1" applyFill="1" applyBorder="1" applyAlignment="1" applyProtection="1">
      <alignment horizontal="center"/>
      <protection locked="0"/>
    </xf>
    <xf numFmtId="176" fontId="36" fillId="0" borderId="15" xfId="34" applyNumberFormat="1" applyFont="1" applyBorder="1" applyAlignment="1">
      <alignment horizontal="right" vertical="center"/>
    </xf>
    <xf numFmtId="0" fontId="31" fillId="0" borderId="24" xfId="80" applyFont="1" applyFill="1" applyBorder="1" applyProtection="1">
      <protection locked="0"/>
    </xf>
    <xf numFmtId="0" fontId="31" fillId="0" borderId="16" xfId="80" applyFont="1" applyFill="1" applyBorder="1" applyAlignment="1" applyProtection="1">
      <alignment horizontal="center"/>
      <protection locked="0"/>
    </xf>
    <xf numFmtId="0" fontId="45" fillId="0" borderId="19" xfId="0" applyFont="1" applyFill="1" applyBorder="1" applyAlignment="1" applyProtection="1">
      <alignment horizontal="center"/>
      <protection locked="0"/>
    </xf>
    <xf numFmtId="0" fontId="0" fillId="0" borderId="0" xfId="0" applyFill="1"/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0" fontId="41" fillId="29" borderId="11" xfId="0" applyFont="1" applyFill="1" applyBorder="1" applyAlignment="1">
      <alignment horizontal="left" vertical="center"/>
    </xf>
    <xf numFmtId="0" fontId="41" fillId="29" borderId="13" xfId="0" applyFont="1" applyFill="1" applyBorder="1" applyAlignment="1">
      <alignment horizontal="left" vertical="center"/>
    </xf>
    <xf numFmtId="0" fontId="41" fillId="29" borderId="14" xfId="0" applyFont="1" applyFill="1" applyBorder="1" applyAlignment="1">
      <alignment horizontal="left" vertical="center"/>
    </xf>
    <xf numFmtId="43" fontId="50" fillId="0" borderId="11" xfId="62" applyFont="1" applyBorder="1" applyAlignment="1"/>
    <xf numFmtId="43" fontId="50" fillId="0" borderId="14" xfId="62" applyFont="1" applyBorder="1" applyAlignment="1"/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" xfId="34" applyFont="1" applyBorder="1" applyAlignment="1">
      <alignment horizontal="right"/>
    </xf>
    <xf numFmtId="0" fontId="36" fillId="0" borderId="1" xfId="34" applyFont="1" applyFill="1" applyBorder="1" applyAlignment="1">
      <alignment horizontal="right"/>
    </xf>
    <xf numFmtId="0" fontId="36" fillId="0" borderId="22" xfId="34" applyFont="1" applyBorder="1" applyAlignment="1">
      <alignment horizontal="right" vertical="center"/>
    </xf>
    <xf numFmtId="0" fontId="36" fillId="0" borderId="16" xfId="34" applyFont="1" applyBorder="1" applyAlignment="1">
      <alignment horizontal="right" vertical="center"/>
    </xf>
    <xf numFmtId="0" fontId="36" fillId="0" borderId="23" xfId="34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1" fillId="24" borderId="16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180" fontId="49" fillId="0" borderId="1" xfId="0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 wrapText="1"/>
    </xf>
    <xf numFmtId="43" fontId="49" fillId="0" borderId="1" xfId="62" applyFont="1" applyBorder="1" applyAlignment="1">
      <alignment horizontal="center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32" fillId="28" borderId="1" xfId="0" applyFont="1" applyFill="1" applyBorder="1" applyAlignment="1">
      <alignment horizontal="center" vertical="center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</cellXfs>
  <cellStyles count="8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adidas TVC est_1_1" xfId="85"/>
    <cellStyle name="常规_Beijing event" xfId="80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1" builtinId="8" hidden="1"/>
    <cellStyle name="超链接" xfId="83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2" builtinId="9" hidden="1"/>
    <cellStyle name="已访问的超链接" xfId="84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103"/>
  <sheetViews>
    <sheetView showGridLines="0" tabSelected="1" zoomScale="80" zoomScaleNormal="80" workbookViewId="0">
      <pane ySplit="1" topLeftCell="A2" activePane="bottomLeft" state="frozen"/>
      <selection pane="bottomLeft" activeCell="J94" sqref="J94"/>
    </sheetView>
  </sheetViews>
  <sheetFormatPr baseColWidth="10" defaultColWidth="8.83203125" defaultRowHeight="15" x14ac:dyDescent="0.15"/>
  <cols>
    <col min="2" max="2" width="8.5" customWidth="1"/>
    <col min="3" max="3" width="38.6640625" bestFit="1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93" t="s">
        <v>22</v>
      </c>
      <c r="C2" s="93"/>
      <c r="D2" s="93"/>
      <c r="E2" s="93"/>
      <c r="F2" s="93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94" t="s">
        <v>16</v>
      </c>
      <c r="F3" s="94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18</v>
      </c>
      <c r="E4" s="95" t="s">
        <v>3</v>
      </c>
      <c r="F4" s="96"/>
      <c r="G4" s="21"/>
      <c r="H4" s="20"/>
      <c r="I4" s="30"/>
      <c r="J4" s="15"/>
    </row>
    <row r="5" spans="2:10" ht="18" x14ac:dyDescent="0.25">
      <c r="B5" s="5">
        <v>1</v>
      </c>
      <c r="C5" s="45" t="str">
        <f>C18</f>
        <v>创意设计</v>
      </c>
      <c r="D5" s="45"/>
      <c r="E5" s="79">
        <f>J24</f>
        <v>0</v>
      </c>
      <c r="F5" s="80"/>
      <c r="G5" s="22"/>
      <c r="H5" s="20"/>
      <c r="I5" s="30"/>
      <c r="J5" s="15"/>
    </row>
    <row r="6" spans="2:10" ht="18" x14ac:dyDescent="0.25">
      <c r="B6" s="5">
        <v>2</v>
      </c>
      <c r="C6" s="45" t="str">
        <f>C25</f>
        <v>视频制作</v>
      </c>
      <c r="D6" s="45"/>
      <c r="E6" s="79">
        <f>J27</f>
        <v>40000</v>
      </c>
      <c r="F6" s="80"/>
      <c r="G6" s="22"/>
      <c r="H6" s="20"/>
      <c r="I6" s="30"/>
      <c r="J6" s="15"/>
    </row>
    <row r="7" spans="2:10" ht="18" x14ac:dyDescent="0.25">
      <c r="B7" s="5">
        <v>3</v>
      </c>
      <c r="C7" s="45" t="str">
        <f>C28</f>
        <v>物料制作</v>
      </c>
      <c r="D7" s="45"/>
      <c r="E7" s="79">
        <f>J37</f>
        <v>11710</v>
      </c>
      <c r="F7" s="80"/>
      <c r="G7" s="20"/>
      <c r="H7" s="20"/>
      <c r="I7" s="30"/>
      <c r="J7" s="15"/>
    </row>
    <row r="8" spans="2:10" ht="18" x14ac:dyDescent="0.25">
      <c r="B8" s="5">
        <v>4</v>
      </c>
      <c r="C8" s="69" t="str">
        <f>C38</f>
        <v>灯光设备</v>
      </c>
      <c r="D8" s="45"/>
      <c r="E8" s="79">
        <f>J48</f>
        <v>23900</v>
      </c>
      <c r="F8" s="80"/>
      <c r="G8" s="20"/>
      <c r="H8" s="20"/>
      <c r="I8" s="30"/>
      <c r="J8" s="15"/>
    </row>
    <row r="9" spans="2:10" ht="18" x14ac:dyDescent="0.25">
      <c r="B9" s="5">
        <v>5</v>
      </c>
      <c r="C9" s="45" t="str">
        <f>C49</f>
        <v>音响设备</v>
      </c>
      <c r="D9" s="45"/>
      <c r="E9" s="79">
        <f>J66</f>
        <v>15200</v>
      </c>
      <c r="F9" s="80"/>
      <c r="G9" s="20"/>
      <c r="H9" s="20"/>
      <c r="I9" s="30"/>
      <c r="J9" s="15"/>
    </row>
    <row r="10" spans="2:10" ht="18" x14ac:dyDescent="0.25">
      <c r="B10" s="5">
        <v>6</v>
      </c>
      <c r="C10" s="45" t="str">
        <f>C67</f>
        <v>视频设备</v>
      </c>
      <c r="D10" s="45"/>
      <c r="E10" s="79">
        <f>J75</f>
        <v>2700</v>
      </c>
      <c r="F10" s="80"/>
      <c r="G10" s="20"/>
      <c r="H10" s="20"/>
      <c r="I10" s="30"/>
      <c r="J10" s="15"/>
    </row>
    <row r="11" spans="2:10" ht="18" x14ac:dyDescent="0.25">
      <c r="B11" s="5">
        <v>7</v>
      </c>
      <c r="C11" s="45" t="str">
        <f>C76</f>
        <v>工作人员</v>
      </c>
      <c r="D11" s="45"/>
      <c r="E11" s="79">
        <f>J85</f>
        <v>42000</v>
      </c>
      <c r="F11" s="80"/>
      <c r="G11" s="20"/>
      <c r="H11" s="20"/>
      <c r="I11" s="30"/>
      <c r="J11" s="15"/>
    </row>
    <row r="12" spans="2:10" ht="18" x14ac:dyDescent="0.25">
      <c r="B12" s="5">
        <v>8</v>
      </c>
      <c r="C12" s="45" t="str">
        <f>C86</f>
        <v>其他</v>
      </c>
      <c r="D12" s="45"/>
      <c r="E12" s="79">
        <f>J90</f>
        <v>7700</v>
      </c>
      <c r="F12" s="80"/>
      <c r="G12" s="20"/>
      <c r="H12" s="20"/>
      <c r="I12" s="30"/>
      <c r="J12" s="15"/>
    </row>
    <row r="13" spans="2:10" ht="18" x14ac:dyDescent="0.25">
      <c r="B13" s="5">
        <v>9</v>
      </c>
      <c r="C13" s="46" t="str">
        <f>C91</f>
        <v>税 Tax</v>
      </c>
      <c r="D13" s="46"/>
      <c r="E13" s="79">
        <f>J92</f>
        <v>6192.5999999999995</v>
      </c>
      <c r="F13" s="80"/>
      <c r="G13" s="20"/>
      <c r="H13" s="20"/>
      <c r="I13" s="30"/>
      <c r="J13" s="15"/>
    </row>
    <row r="14" spans="2:10" ht="18" x14ac:dyDescent="0.25">
      <c r="B14" s="6"/>
      <c r="C14" s="45" t="s">
        <v>0</v>
      </c>
      <c r="D14" s="45"/>
      <c r="E14" s="84">
        <f>J94</f>
        <v>149402.6</v>
      </c>
      <c r="F14" s="85"/>
      <c r="G14" s="20"/>
      <c r="H14" s="20"/>
      <c r="I14" s="30"/>
      <c r="J14" s="15"/>
    </row>
    <row r="15" spans="2:10" ht="23" x14ac:dyDescent="0.3">
      <c r="B15" s="98" t="s">
        <v>154</v>
      </c>
      <c r="C15" s="98"/>
      <c r="D15" s="98"/>
      <c r="E15" s="99">
        <f>J95</f>
        <v>139000</v>
      </c>
      <c r="F15" s="99"/>
      <c r="G15" s="20"/>
      <c r="H15" s="20"/>
      <c r="I15" s="30"/>
      <c r="J15" s="15"/>
    </row>
    <row r="16" spans="2:10" ht="46" x14ac:dyDescent="0.3">
      <c r="B16" s="7"/>
      <c r="C16" s="8" t="s">
        <v>4</v>
      </c>
      <c r="D16" s="8"/>
      <c r="E16" s="28"/>
      <c r="F16" s="23"/>
      <c r="G16" s="23"/>
      <c r="H16" s="23"/>
      <c r="I16" s="31"/>
      <c r="J16" s="16"/>
    </row>
    <row r="17" spans="2:10" ht="54" x14ac:dyDescent="0.15">
      <c r="B17" s="9" t="s">
        <v>5</v>
      </c>
      <c r="C17" s="86" t="s">
        <v>8</v>
      </c>
      <c r="D17" s="87"/>
      <c r="E17" s="9" t="s">
        <v>6</v>
      </c>
      <c r="F17" s="9" t="s">
        <v>26</v>
      </c>
      <c r="G17" s="10" t="s">
        <v>27</v>
      </c>
      <c r="H17" s="11" t="s">
        <v>28</v>
      </c>
      <c r="I17" s="32" t="s">
        <v>9</v>
      </c>
      <c r="J17" s="17" t="s">
        <v>10</v>
      </c>
    </row>
    <row r="18" spans="2:10" ht="16" x14ac:dyDescent="0.15">
      <c r="B18" s="44">
        <v>1</v>
      </c>
      <c r="C18" s="39" t="s">
        <v>29</v>
      </c>
      <c r="D18" s="39"/>
      <c r="E18" s="40"/>
      <c r="F18" s="35"/>
      <c r="G18" s="36"/>
      <c r="H18" s="36"/>
      <c r="I18" s="37"/>
      <c r="J18" s="41"/>
    </row>
    <row r="19" spans="2:10" ht="17" x14ac:dyDescent="0.25">
      <c r="B19" s="25" t="s">
        <v>14</v>
      </c>
      <c r="C19" s="52" t="s">
        <v>30</v>
      </c>
      <c r="D19" s="14" t="s">
        <v>32</v>
      </c>
      <c r="E19" s="27" t="s">
        <v>21</v>
      </c>
      <c r="F19" s="27">
        <v>1</v>
      </c>
      <c r="G19" s="12">
        <v>1</v>
      </c>
      <c r="H19" s="13">
        <v>1</v>
      </c>
      <c r="I19" s="19">
        <v>5000</v>
      </c>
      <c r="J19" s="19">
        <v>0</v>
      </c>
    </row>
    <row r="20" spans="2:10" s="26" customFormat="1" ht="16" x14ac:dyDescent="0.25">
      <c r="B20" s="25" t="s">
        <v>17</v>
      </c>
      <c r="C20" s="52" t="s">
        <v>31</v>
      </c>
      <c r="D20" s="43" t="s">
        <v>48</v>
      </c>
      <c r="E20" s="27" t="s">
        <v>21</v>
      </c>
      <c r="F20" s="27">
        <v>1</v>
      </c>
      <c r="G20" s="12">
        <v>1</v>
      </c>
      <c r="H20" s="13">
        <v>1</v>
      </c>
      <c r="I20" s="19">
        <v>1000</v>
      </c>
      <c r="J20" s="19">
        <v>0</v>
      </c>
    </row>
    <row r="21" spans="2:10" s="26" customFormat="1" ht="16" x14ac:dyDescent="0.15">
      <c r="B21" s="25" t="s">
        <v>34</v>
      </c>
      <c r="C21" s="43" t="s">
        <v>49</v>
      </c>
      <c r="D21" s="43" t="s">
        <v>50</v>
      </c>
      <c r="E21" s="27" t="s">
        <v>19</v>
      </c>
      <c r="F21" s="27">
        <v>1</v>
      </c>
      <c r="G21" s="12">
        <v>1</v>
      </c>
      <c r="H21" s="13">
        <v>1</v>
      </c>
      <c r="I21" s="19">
        <v>3000</v>
      </c>
      <c r="J21" s="19">
        <v>0</v>
      </c>
    </row>
    <row r="22" spans="2:10" s="26" customFormat="1" ht="16" x14ac:dyDescent="0.15">
      <c r="B22" s="25" t="s">
        <v>35</v>
      </c>
      <c r="C22" s="43" t="s">
        <v>33</v>
      </c>
      <c r="D22" s="43" t="s">
        <v>51</v>
      </c>
      <c r="E22" s="27" t="s">
        <v>19</v>
      </c>
      <c r="F22" s="27">
        <v>1</v>
      </c>
      <c r="G22" s="12">
        <v>2</v>
      </c>
      <c r="H22" s="13">
        <v>1</v>
      </c>
      <c r="I22" s="19">
        <v>800</v>
      </c>
      <c r="J22" s="19">
        <v>0</v>
      </c>
    </row>
    <row r="23" spans="2:10" s="26" customFormat="1" ht="16" x14ac:dyDescent="0.15">
      <c r="B23" s="25" t="s">
        <v>38</v>
      </c>
      <c r="C23" s="43" t="s">
        <v>37</v>
      </c>
      <c r="D23" s="43" t="s">
        <v>52</v>
      </c>
      <c r="E23" s="27" t="s">
        <v>47</v>
      </c>
      <c r="F23" s="27">
        <v>1</v>
      </c>
      <c r="G23" s="12">
        <v>2</v>
      </c>
      <c r="H23" s="13">
        <v>1</v>
      </c>
      <c r="I23" s="19">
        <v>300</v>
      </c>
      <c r="J23" s="19">
        <v>0</v>
      </c>
    </row>
    <row r="24" spans="2:10" ht="18" x14ac:dyDescent="0.25">
      <c r="B24" s="88" t="s">
        <v>11</v>
      </c>
      <c r="C24" s="88"/>
      <c r="D24" s="88"/>
      <c r="E24" s="88"/>
      <c r="F24" s="88"/>
      <c r="G24" s="88"/>
      <c r="H24" s="88"/>
      <c r="I24" s="88"/>
      <c r="J24" s="42">
        <f>SUM(J19:J23)</f>
        <v>0</v>
      </c>
    </row>
    <row r="25" spans="2:10" ht="16" x14ac:dyDescent="0.15">
      <c r="B25" s="34">
        <v>2</v>
      </c>
      <c r="C25" s="81" t="s">
        <v>169</v>
      </c>
      <c r="D25" s="82"/>
      <c r="E25" s="82"/>
      <c r="F25" s="82"/>
      <c r="G25" s="82"/>
      <c r="H25" s="82"/>
      <c r="I25" s="82"/>
      <c r="J25" s="83"/>
    </row>
    <row r="26" spans="2:10" ht="32" x14ac:dyDescent="0.15">
      <c r="B26" s="25" t="s">
        <v>168</v>
      </c>
      <c r="C26" s="43" t="s">
        <v>166</v>
      </c>
      <c r="D26" s="43" t="s">
        <v>162</v>
      </c>
      <c r="E26" s="27" t="s">
        <v>163</v>
      </c>
      <c r="F26" s="27">
        <v>1</v>
      </c>
      <c r="G26" s="27">
        <v>1</v>
      </c>
      <c r="H26" s="13">
        <v>1</v>
      </c>
      <c r="I26" s="19">
        <v>40000</v>
      </c>
      <c r="J26" s="19">
        <f t="shared" ref="J26" si="0">F26*G26*H26*I26</f>
        <v>40000</v>
      </c>
    </row>
    <row r="27" spans="2:10" ht="18" x14ac:dyDescent="0.25">
      <c r="B27" s="89" t="s">
        <v>20</v>
      </c>
      <c r="C27" s="89"/>
      <c r="D27" s="89"/>
      <c r="E27" s="89"/>
      <c r="F27" s="89"/>
      <c r="G27" s="89"/>
      <c r="H27" s="89"/>
      <c r="I27" s="89"/>
      <c r="J27" s="72">
        <f>J26</f>
        <v>40000</v>
      </c>
    </row>
    <row r="28" spans="2:10" ht="16" x14ac:dyDescent="0.15">
      <c r="B28" s="34">
        <v>3</v>
      </c>
      <c r="C28" s="81" t="s">
        <v>36</v>
      </c>
      <c r="D28" s="82"/>
      <c r="E28" s="82"/>
      <c r="F28" s="82"/>
      <c r="G28" s="82"/>
      <c r="H28" s="82"/>
      <c r="I28" s="82"/>
      <c r="J28" s="83"/>
    </row>
    <row r="29" spans="2:10" ht="20" customHeight="1" x14ac:dyDescent="0.25">
      <c r="B29" s="25" t="s">
        <v>152</v>
      </c>
      <c r="C29" s="55" t="s">
        <v>70</v>
      </c>
      <c r="D29" s="43" t="s">
        <v>73</v>
      </c>
      <c r="E29" s="64" t="s">
        <v>77</v>
      </c>
      <c r="F29" s="27">
        <v>1</v>
      </c>
      <c r="G29" s="62">
        <v>15</v>
      </c>
      <c r="H29" s="13">
        <v>1</v>
      </c>
      <c r="I29" s="19">
        <v>120</v>
      </c>
      <c r="J29" s="19">
        <f>I29*F29*G29*H29</f>
        <v>1800</v>
      </c>
    </row>
    <row r="30" spans="2:10" ht="20" customHeight="1" x14ac:dyDescent="0.25">
      <c r="B30" s="25" t="s">
        <v>24</v>
      </c>
      <c r="C30" s="55" t="s">
        <v>71</v>
      </c>
      <c r="D30" s="43" t="s">
        <v>72</v>
      </c>
      <c r="E30" s="64" t="s">
        <v>77</v>
      </c>
      <c r="F30" s="27">
        <v>1</v>
      </c>
      <c r="G30" s="62">
        <v>12</v>
      </c>
      <c r="H30" s="13">
        <v>1</v>
      </c>
      <c r="I30" s="19">
        <v>200</v>
      </c>
      <c r="J30" s="19">
        <f t="shared" ref="J30:J36" si="1">I30*F30*G30*H30</f>
        <v>2400</v>
      </c>
    </row>
    <row r="31" spans="2:10" ht="20" customHeight="1" x14ac:dyDescent="0.25">
      <c r="B31" s="25" t="s">
        <v>23</v>
      </c>
      <c r="C31" s="55" t="s">
        <v>67</v>
      </c>
      <c r="D31" s="43"/>
      <c r="E31" s="64" t="s">
        <v>76</v>
      </c>
      <c r="F31" s="27">
        <v>1</v>
      </c>
      <c r="G31" s="62">
        <v>2</v>
      </c>
      <c r="H31" s="13">
        <v>1</v>
      </c>
      <c r="I31" s="19">
        <v>200</v>
      </c>
      <c r="J31" s="19">
        <f t="shared" si="1"/>
        <v>400</v>
      </c>
    </row>
    <row r="32" spans="2:10" ht="20" customHeight="1" x14ac:dyDescent="0.25">
      <c r="B32" s="25" t="s">
        <v>25</v>
      </c>
      <c r="C32" s="55" t="s">
        <v>68</v>
      </c>
      <c r="D32" s="43"/>
      <c r="E32" s="64" t="s">
        <v>76</v>
      </c>
      <c r="F32" s="27">
        <v>1</v>
      </c>
      <c r="G32" s="62">
        <v>4</v>
      </c>
      <c r="H32" s="13">
        <v>1</v>
      </c>
      <c r="I32" s="19">
        <v>180</v>
      </c>
      <c r="J32" s="19">
        <f t="shared" si="1"/>
        <v>720</v>
      </c>
    </row>
    <row r="33" spans="2:10" ht="20" customHeight="1" x14ac:dyDescent="0.25">
      <c r="B33" s="25" t="s">
        <v>56</v>
      </c>
      <c r="C33" s="55" t="s">
        <v>69</v>
      </c>
      <c r="D33" s="43"/>
      <c r="E33" s="64" t="s">
        <v>76</v>
      </c>
      <c r="F33" s="27">
        <v>1</v>
      </c>
      <c r="G33" s="62">
        <v>26</v>
      </c>
      <c r="H33" s="13">
        <v>1</v>
      </c>
      <c r="I33" s="19">
        <v>15</v>
      </c>
      <c r="J33" s="19">
        <f>I33*F33*G33*H33</f>
        <v>390</v>
      </c>
    </row>
    <row r="34" spans="2:10" ht="20" customHeight="1" x14ac:dyDescent="0.25">
      <c r="B34" s="25" t="s">
        <v>57</v>
      </c>
      <c r="C34" s="55" t="s">
        <v>74</v>
      </c>
      <c r="D34" s="43"/>
      <c r="E34" s="64" t="s">
        <v>78</v>
      </c>
      <c r="F34" s="27">
        <v>1</v>
      </c>
      <c r="G34" s="63">
        <v>80</v>
      </c>
      <c r="H34" s="13">
        <v>1</v>
      </c>
      <c r="I34" s="19">
        <v>60</v>
      </c>
      <c r="J34" s="19">
        <f t="shared" si="1"/>
        <v>4800</v>
      </c>
    </row>
    <row r="35" spans="2:10" ht="20" customHeight="1" x14ac:dyDescent="0.25">
      <c r="B35" s="25" t="s">
        <v>58</v>
      </c>
      <c r="C35" s="55" t="s">
        <v>75</v>
      </c>
      <c r="D35" s="43"/>
      <c r="E35" s="27" t="s">
        <v>21</v>
      </c>
      <c r="F35" s="27">
        <v>1</v>
      </c>
      <c r="G35" s="73">
        <v>5</v>
      </c>
      <c r="H35" s="13">
        <v>1</v>
      </c>
      <c r="I35" s="19">
        <v>120</v>
      </c>
      <c r="J35" s="19">
        <f t="shared" si="1"/>
        <v>600</v>
      </c>
    </row>
    <row r="36" spans="2:10" ht="20" customHeight="1" x14ac:dyDescent="0.25">
      <c r="B36" s="25" t="s">
        <v>164</v>
      </c>
      <c r="C36" s="75" t="s">
        <v>165</v>
      </c>
      <c r="D36" s="43"/>
      <c r="E36" s="27" t="s">
        <v>163</v>
      </c>
      <c r="F36" s="27">
        <v>1</v>
      </c>
      <c r="G36" s="76">
        <v>1</v>
      </c>
      <c r="H36" s="13">
        <v>1</v>
      </c>
      <c r="I36" s="19">
        <v>600</v>
      </c>
      <c r="J36" s="19">
        <f t="shared" si="1"/>
        <v>600</v>
      </c>
    </row>
    <row r="37" spans="2:10" ht="15" customHeight="1" x14ac:dyDescent="0.15">
      <c r="B37" s="90" t="s">
        <v>15</v>
      </c>
      <c r="C37" s="91"/>
      <c r="D37" s="91"/>
      <c r="E37" s="91"/>
      <c r="F37" s="91"/>
      <c r="G37" s="91"/>
      <c r="H37" s="91"/>
      <c r="I37" s="92"/>
      <c r="J37" s="74">
        <f>SUM(J29:J36)</f>
        <v>11710</v>
      </c>
    </row>
    <row r="38" spans="2:10" ht="15" customHeight="1" x14ac:dyDescent="0.15">
      <c r="B38" s="34">
        <v>4</v>
      </c>
      <c r="C38" s="81" t="s">
        <v>55</v>
      </c>
      <c r="D38" s="82"/>
      <c r="E38" s="82"/>
      <c r="F38" s="82"/>
      <c r="G38" s="82"/>
      <c r="H38" s="82"/>
      <c r="I38" s="82"/>
      <c r="J38" s="83"/>
    </row>
    <row r="39" spans="2:10" ht="15" customHeight="1" x14ac:dyDescent="0.25">
      <c r="B39" s="25" t="s">
        <v>118</v>
      </c>
      <c r="C39" s="55" t="s">
        <v>59</v>
      </c>
      <c r="D39" s="14"/>
      <c r="E39" s="27" t="s">
        <v>19</v>
      </c>
      <c r="F39" s="27">
        <v>1</v>
      </c>
      <c r="G39" s="59">
        <v>1</v>
      </c>
      <c r="H39" s="13">
        <v>1</v>
      </c>
      <c r="I39" s="58">
        <v>3500</v>
      </c>
      <c r="J39" s="19">
        <f>I39*F39*G39*H39</f>
        <v>3500</v>
      </c>
    </row>
    <row r="40" spans="2:10" ht="15" customHeight="1" x14ac:dyDescent="0.25">
      <c r="B40" s="25" t="s">
        <v>39</v>
      </c>
      <c r="C40" s="56" t="s">
        <v>60</v>
      </c>
      <c r="D40" s="43"/>
      <c r="E40" s="27" t="s">
        <v>19</v>
      </c>
      <c r="F40" s="27">
        <v>1</v>
      </c>
      <c r="G40" s="60">
        <v>16</v>
      </c>
      <c r="H40" s="13">
        <v>1</v>
      </c>
      <c r="I40" s="58">
        <v>100</v>
      </c>
      <c r="J40" s="19">
        <f t="shared" ref="J40:J47" si="2">I40*F40*G40*H40</f>
        <v>1600</v>
      </c>
    </row>
    <row r="41" spans="2:10" ht="15" customHeight="1" x14ac:dyDescent="0.25">
      <c r="B41" s="25" t="s">
        <v>41</v>
      </c>
      <c r="C41" s="56" t="s">
        <v>61</v>
      </c>
      <c r="D41" s="51"/>
      <c r="E41" s="27" t="s">
        <v>19</v>
      </c>
      <c r="F41" s="27">
        <v>1</v>
      </c>
      <c r="G41" s="60">
        <v>50</v>
      </c>
      <c r="H41" s="13">
        <v>1</v>
      </c>
      <c r="I41" s="58">
        <v>200</v>
      </c>
      <c r="J41" s="19">
        <f t="shared" si="2"/>
        <v>10000</v>
      </c>
    </row>
    <row r="42" spans="2:10" ht="15" customHeight="1" x14ac:dyDescent="0.25">
      <c r="B42" s="25" t="s">
        <v>42</v>
      </c>
      <c r="C42" s="56" t="s">
        <v>62</v>
      </c>
      <c r="D42" s="51"/>
      <c r="E42" s="27" t="s">
        <v>19</v>
      </c>
      <c r="F42" s="27">
        <v>1</v>
      </c>
      <c r="G42" s="60">
        <v>24</v>
      </c>
      <c r="H42" s="13">
        <v>1</v>
      </c>
      <c r="I42" s="58">
        <v>200</v>
      </c>
      <c r="J42" s="19">
        <f t="shared" si="2"/>
        <v>4800</v>
      </c>
    </row>
    <row r="43" spans="2:10" s="78" customFormat="1" ht="15" customHeight="1" x14ac:dyDescent="0.25">
      <c r="B43" s="25" t="s">
        <v>155</v>
      </c>
      <c r="C43" s="56" t="s">
        <v>156</v>
      </c>
      <c r="D43" s="71"/>
      <c r="E43" s="27" t="s">
        <v>157</v>
      </c>
      <c r="F43" s="27">
        <v>1</v>
      </c>
      <c r="G43" s="77">
        <v>2</v>
      </c>
      <c r="H43" s="13">
        <v>1</v>
      </c>
      <c r="I43" s="73">
        <v>900</v>
      </c>
      <c r="J43" s="19">
        <f t="shared" si="2"/>
        <v>1800</v>
      </c>
    </row>
    <row r="44" spans="2:10" ht="15" customHeight="1" x14ac:dyDescent="0.25">
      <c r="B44" s="25" t="s">
        <v>87</v>
      </c>
      <c r="C44" s="56" t="s">
        <v>63</v>
      </c>
      <c r="D44" s="51"/>
      <c r="E44" s="27" t="s">
        <v>19</v>
      </c>
      <c r="F44" s="27">
        <v>1</v>
      </c>
      <c r="G44" s="60">
        <v>24</v>
      </c>
      <c r="H44" s="13">
        <v>1</v>
      </c>
      <c r="I44" s="58">
        <v>50</v>
      </c>
      <c r="J44" s="19">
        <f t="shared" si="2"/>
        <v>1200</v>
      </c>
    </row>
    <row r="45" spans="2:10" ht="15" customHeight="1" x14ac:dyDescent="0.25">
      <c r="B45" s="25" t="s">
        <v>88</v>
      </c>
      <c r="C45" s="56" t="s">
        <v>64</v>
      </c>
      <c r="D45" s="51"/>
      <c r="E45" s="27" t="s">
        <v>19</v>
      </c>
      <c r="F45" s="27">
        <v>1</v>
      </c>
      <c r="G45" s="61">
        <v>2</v>
      </c>
      <c r="H45" s="13">
        <v>1</v>
      </c>
      <c r="I45" s="58">
        <v>200</v>
      </c>
      <c r="J45" s="19">
        <f t="shared" si="2"/>
        <v>400</v>
      </c>
    </row>
    <row r="46" spans="2:10" ht="18" x14ac:dyDescent="0.25">
      <c r="B46" s="25" t="s">
        <v>90</v>
      </c>
      <c r="C46" s="56" t="s">
        <v>65</v>
      </c>
      <c r="D46" s="51"/>
      <c r="E46" s="27" t="s">
        <v>19</v>
      </c>
      <c r="F46" s="27">
        <v>1</v>
      </c>
      <c r="G46" s="61">
        <v>6</v>
      </c>
      <c r="H46" s="13">
        <v>1</v>
      </c>
      <c r="I46" s="58">
        <v>100</v>
      </c>
      <c r="J46" s="19">
        <f t="shared" si="2"/>
        <v>600</v>
      </c>
    </row>
    <row r="47" spans="2:10" ht="18" x14ac:dyDescent="0.25">
      <c r="B47" s="25" t="s">
        <v>91</v>
      </c>
      <c r="C47" s="56" t="s">
        <v>66</v>
      </c>
      <c r="D47" s="51"/>
      <c r="E47" s="27" t="s">
        <v>19</v>
      </c>
      <c r="F47" s="27">
        <v>1</v>
      </c>
      <c r="G47" s="60">
        <v>1</v>
      </c>
      <c r="H47" s="13">
        <v>1</v>
      </c>
      <c r="I47" s="58">
        <v>0</v>
      </c>
      <c r="J47" s="19">
        <f t="shared" si="2"/>
        <v>0</v>
      </c>
    </row>
    <row r="48" spans="2:10" ht="18" x14ac:dyDescent="0.25">
      <c r="B48" s="88" t="s">
        <v>86</v>
      </c>
      <c r="C48" s="88"/>
      <c r="D48" s="88"/>
      <c r="E48" s="88"/>
      <c r="F48" s="88"/>
      <c r="G48" s="88"/>
      <c r="H48" s="88"/>
      <c r="I48" s="88"/>
      <c r="J48" s="42">
        <f>J39+J40+J41+J42+J43+J44+J45+J46+J47</f>
        <v>23900</v>
      </c>
    </row>
    <row r="49" spans="2:10" ht="16" x14ac:dyDescent="0.15">
      <c r="B49" s="34">
        <v>5</v>
      </c>
      <c r="C49" s="81" t="s">
        <v>89</v>
      </c>
      <c r="D49" s="82"/>
      <c r="E49" s="82"/>
      <c r="F49" s="82"/>
      <c r="G49" s="82"/>
      <c r="H49" s="82"/>
      <c r="I49" s="82"/>
      <c r="J49" s="83"/>
    </row>
    <row r="50" spans="2:10" ht="17" x14ac:dyDescent="0.25">
      <c r="B50" s="25" t="s">
        <v>119</v>
      </c>
      <c r="C50" s="57" t="s">
        <v>92</v>
      </c>
      <c r="D50" s="14"/>
      <c r="E50" s="64" t="s">
        <v>107</v>
      </c>
      <c r="F50" s="27">
        <v>1</v>
      </c>
      <c r="G50" s="58">
        <v>8</v>
      </c>
      <c r="H50" s="13">
        <v>1</v>
      </c>
      <c r="I50" s="66">
        <v>500</v>
      </c>
      <c r="J50" s="19">
        <f>I50*F50*G50*H50</f>
        <v>4000</v>
      </c>
    </row>
    <row r="51" spans="2:10" ht="17" x14ac:dyDescent="0.25">
      <c r="B51" s="25" t="s">
        <v>120</v>
      </c>
      <c r="C51" s="57" t="s">
        <v>93</v>
      </c>
      <c r="D51" s="43"/>
      <c r="E51" s="64" t="s">
        <v>107</v>
      </c>
      <c r="F51" s="27">
        <v>1</v>
      </c>
      <c r="G51" s="58">
        <v>2</v>
      </c>
      <c r="H51" s="13">
        <v>1</v>
      </c>
      <c r="I51" s="66">
        <v>500</v>
      </c>
      <c r="J51" s="19">
        <f t="shared" ref="J51:J65" si="3">I51*F51*G51*H51</f>
        <v>1000</v>
      </c>
    </row>
    <row r="52" spans="2:10" ht="18" x14ac:dyDescent="0.25">
      <c r="B52" s="25" t="s">
        <v>121</v>
      </c>
      <c r="C52" s="57" t="s">
        <v>94</v>
      </c>
      <c r="D52" s="53"/>
      <c r="E52" s="64" t="s">
        <v>108</v>
      </c>
      <c r="F52" s="27">
        <v>1</v>
      </c>
      <c r="G52" s="58">
        <v>3</v>
      </c>
      <c r="H52" s="13">
        <v>1</v>
      </c>
      <c r="I52" s="66">
        <v>200</v>
      </c>
      <c r="J52" s="19">
        <f t="shared" si="3"/>
        <v>600</v>
      </c>
    </row>
    <row r="53" spans="2:10" ht="18" x14ac:dyDescent="0.25">
      <c r="B53" s="25" t="s">
        <v>122</v>
      </c>
      <c r="C53" s="57" t="s">
        <v>95</v>
      </c>
      <c r="D53" s="53"/>
      <c r="E53" s="64" t="s">
        <v>108</v>
      </c>
      <c r="F53" s="27">
        <v>1</v>
      </c>
      <c r="G53" s="58">
        <v>6</v>
      </c>
      <c r="H53" s="13">
        <v>1</v>
      </c>
      <c r="I53" s="66">
        <v>500</v>
      </c>
      <c r="J53" s="19">
        <f t="shared" si="3"/>
        <v>3000</v>
      </c>
    </row>
    <row r="54" spans="2:10" ht="18" x14ac:dyDescent="0.25">
      <c r="B54" s="25" t="s">
        <v>123</v>
      </c>
      <c r="C54" s="57" t="s">
        <v>96</v>
      </c>
      <c r="D54" s="53"/>
      <c r="E54" s="64" t="s">
        <v>107</v>
      </c>
      <c r="F54" s="27">
        <v>1</v>
      </c>
      <c r="G54" s="58">
        <v>4</v>
      </c>
      <c r="H54" s="13">
        <v>1</v>
      </c>
      <c r="I54" s="66">
        <v>500</v>
      </c>
      <c r="J54" s="19">
        <f t="shared" si="3"/>
        <v>2000</v>
      </c>
    </row>
    <row r="55" spans="2:10" ht="18" x14ac:dyDescent="0.25">
      <c r="B55" s="25" t="s">
        <v>124</v>
      </c>
      <c r="C55" s="57" t="s">
        <v>97</v>
      </c>
      <c r="D55" s="53"/>
      <c r="E55" s="64" t="s">
        <v>108</v>
      </c>
      <c r="F55" s="27">
        <v>1</v>
      </c>
      <c r="G55" s="58">
        <v>1</v>
      </c>
      <c r="H55" s="13">
        <v>1</v>
      </c>
      <c r="I55" s="66">
        <v>1000</v>
      </c>
      <c r="J55" s="19">
        <f t="shared" si="3"/>
        <v>1000</v>
      </c>
    </row>
    <row r="56" spans="2:10" ht="18" x14ac:dyDescent="0.25">
      <c r="B56" s="25" t="s">
        <v>125</v>
      </c>
      <c r="C56" s="57" t="s">
        <v>98</v>
      </c>
      <c r="D56" s="53"/>
      <c r="E56" s="64" t="s">
        <v>109</v>
      </c>
      <c r="F56" s="27">
        <v>1</v>
      </c>
      <c r="G56" s="67">
        <v>1</v>
      </c>
      <c r="H56" s="13">
        <v>1</v>
      </c>
      <c r="I56" s="66">
        <v>200</v>
      </c>
      <c r="J56" s="19">
        <f t="shared" si="3"/>
        <v>200</v>
      </c>
    </row>
    <row r="57" spans="2:10" ht="18" x14ac:dyDescent="0.25">
      <c r="B57" s="25" t="s">
        <v>126</v>
      </c>
      <c r="C57" s="57" t="s">
        <v>99</v>
      </c>
      <c r="D57" s="53"/>
      <c r="E57" s="64" t="s">
        <v>109</v>
      </c>
      <c r="F57" s="27">
        <v>1</v>
      </c>
      <c r="G57" s="67">
        <v>1</v>
      </c>
      <c r="H57" s="13">
        <v>1</v>
      </c>
      <c r="I57" s="66">
        <v>500</v>
      </c>
      <c r="J57" s="19">
        <f t="shared" si="3"/>
        <v>500</v>
      </c>
    </row>
    <row r="58" spans="2:10" ht="18" x14ac:dyDescent="0.25">
      <c r="B58" s="25" t="s">
        <v>127</v>
      </c>
      <c r="C58" s="57" t="s">
        <v>100</v>
      </c>
      <c r="D58" s="53"/>
      <c r="E58" s="64" t="s">
        <v>110</v>
      </c>
      <c r="F58" s="27">
        <v>1</v>
      </c>
      <c r="G58" s="58">
        <v>7</v>
      </c>
      <c r="H58" s="13">
        <v>1</v>
      </c>
      <c r="I58" s="66">
        <v>200</v>
      </c>
      <c r="J58" s="19">
        <f t="shared" si="3"/>
        <v>1400</v>
      </c>
    </row>
    <row r="59" spans="2:10" ht="18" x14ac:dyDescent="0.25">
      <c r="B59" s="25" t="s">
        <v>128</v>
      </c>
      <c r="C59" s="57" t="s">
        <v>101</v>
      </c>
      <c r="D59" s="53"/>
      <c r="E59" s="64" t="s">
        <v>109</v>
      </c>
      <c r="F59" s="27">
        <v>1</v>
      </c>
      <c r="G59" s="58">
        <v>1</v>
      </c>
      <c r="H59" s="13">
        <v>1</v>
      </c>
      <c r="I59" s="66">
        <v>500</v>
      </c>
      <c r="J59" s="19">
        <f t="shared" si="3"/>
        <v>500</v>
      </c>
    </row>
    <row r="60" spans="2:10" ht="18" x14ac:dyDescent="0.25">
      <c r="B60" s="25" t="s">
        <v>129</v>
      </c>
      <c r="C60" s="57" t="s">
        <v>102</v>
      </c>
      <c r="D60" s="53"/>
      <c r="E60" s="64" t="s">
        <v>110</v>
      </c>
      <c r="F60" s="27">
        <v>1</v>
      </c>
      <c r="G60" s="58">
        <v>1</v>
      </c>
      <c r="H60" s="13">
        <v>1</v>
      </c>
      <c r="I60" s="66">
        <v>500</v>
      </c>
      <c r="J60" s="19">
        <f t="shared" si="3"/>
        <v>500</v>
      </c>
    </row>
    <row r="61" spans="2:10" ht="18" x14ac:dyDescent="0.25">
      <c r="B61" s="25" t="s">
        <v>130</v>
      </c>
      <c r="C61" s="57" t="s">
        <v>103</v>
      </c>
      <c r="D61" s="53"/>
      <c r="E61" s="64" t="s">
        <v>110</v>
      </c>
      <c r="F61" s="27">
        <v>1</v>
      </c>
      <c r="G61" s="58">
        <v>1</v>
      </c>
      <c r="H61" s="13">
        <v>1</v>
      </c>
      <c r="I61" s="66">
        <v>500</v>
      </c>
      <c r="J61" s="19">
        <f t="shared" si="3"/>
        <v>500</v>
      </c>
    </row>
    <row r="62" spans="2:10" ht="18" x14ac:dyDescent="0.25">
      <c r="B62" s="25" t="s">
        <v>131</v>
      </c>
      <c r="C62" s="57" t="s">
        <v>104</v>
      </c>
      <c r="D62" s="53"/>
      <c r="E62" s="64" t="s">
        <v>109</v>
      </c>
      <c r="F62" s="27">
        <v>1</v>
      </c>
      <c r="G62" s="58">
        <v>12</v>
      </c>
      <c r="H62" s="13">
        <v>1</v>
      </c>
      <c r="I62" s="66">
        <v>0</v>
      </c>
      <c r="J62" s="19">
        <f t="shared" si="3"/>
        <v>0</v>
      </c>
    </row>
    <row r="63" spans="2:10" ht="18" x14ac:dyDescent="0.25">
      <c r="B63" s="25" t="s">
        <v>132</v>
      </c>
      <c r="C63" s="57" t="s">
        <v>105</v>
      </c>
      <c r="D63" s="53"/>
      <c r="E63" s="64" t="s">
        <v>109</v>
      </c>
      <c r="F63" s="27">
        <v>1</v>
      </c>
      <c r="G63" s="58">
        <v>1</v>
      </c>
      <c r="H63" s="13">
        <v>1</v>
      </c>
      <c r="I63" s="66">
        <v>0</v>
      </c>
      <c r="J63" s="19">
        <f t="shared" si="3"/>
        <v>0</v>
      </c>
    </row>
    <row r="64" spans="2:10" ht="17" x14ac:dyDescent="0.25">
      <c r="B64" s="25" t="s">
        <v>133</v>
      </c>
      <c r="C64" s="57" t="s">
        <v>106</v>
      </c>
      <c r="E64" s="64" t="s">
        <v>109</v>
      </c>
      <c r="F64" s="27">
        <v>1</v>
      </c>
      <c r="G64" s="67">
        <v>1</v>
      </c>
      <c r="H64" s="13">
        <v>1</v>
      </c>
      <c r="I64" s="66">
        <v>0</v>
      </c>
      <c r="J64" s="19">
        <f t="shared" si="3"/>
        <v>0</v>
      </c>
    </row>
    <row r="65" spans="2:10" ht="18" x14ac:dyDescent="0.25">
      <c r="B65" s="25" t="s">
        <v>134</v>
      </c>
      <c r="C65" s="57" t="s">
        <v>66</v>
      </c>
      <c r="D65" s="54"/>
      <c r="E65" s="64" t="s">
        <v>109</v>
      </c>
      <c r="F65" s="27">
        <v>1</v>
      </c>
      <c r="G65" s="58">
        <v>1</v>
      </c>
      <c r="H65" s="13">
        <v>1</v>
      </c>
      <c r="I65" s="66">
        <v>0</v>
      </c>
      <c r="J65" s="19">
        <f t="shared" si="3"/>
        <v>0</v>
      </c>
    </row>
    <row r="66" spans="2:10" ht="18" x14ac:dyDescent="0.25">
      <c r="B66" s="88" t="s">
        <v>86</v>
      </c>
      <c r="C66" s="88"/>
      <c r="D66" s="88"/>
      <c r="E66" s="88"/>
      <c r="F66" s="88"/>
      <c r="G66" s="88"/>
      <c r="H66" s="88"/>
      <c r="I66" s="88"/>
      <c r="J66" s="42">
        <f>J50+J51+J52+J53+J54+J55+J56+J57+J58+J59+J60+J61+J62+J63+J64+J65</f>
        <v>15200</v>
      </c>
    </row>
    <row r="67" spans="2:10" ht="15" customHeight="1" x14ac:dyDescent="0.15">
      <c r="B67" s="34">
        <v>6</v>
      </c>
      <c r="C67" s="81" t="s">
        <v>111</v>
      </c>
      <c r="D67" s="82"/>
      <c r="E67" s="82"/>
      <c r="F67" s="82"/>
      <c r="G67" s="82"/>
      <c r="H67" s="82"/>
      <c r="I67" s="82"/>
      <c r="J67" s="83"/>
    </row>
    <row r="68" spans="2:10" ht="18" x14ac:dyDescent="0.25">
      <c r="B68" s="25" t="s">
        <v>135</v>
      </c>
      <c r="C68" s="57" t="s">
        <v>79</v>
      </c>
      <c r="D68" s="54"/>
      <c r="E68" s="64" t="s">
        <v>76</v>
      </c>
      <c r="F68" s="58">
        <v>1</v>
      </c>
      <c r="G68" s="58">
        <v>1</v>
      </c>
      <c r="H68" s="58">
        <v>1</v>
      </c>
      <c r="I68" s="58">
        <v>500</v>
      </c>
      <c r="J68" s="19">
        <f t="shared" ref="J68:J74" si="4">I68*F68*G68*H68</f>
        <v>500</v>
      </c>
    </row>
    <row r="69" spans="2:10" ht="18" x14ac:dyDescent="0.25">
      <c r="B69" s="25" t="s">
        <v>136</v>
      </c>
      <c r="C69" s="57" t="s">
        <v>80</v>
      </c>
      <c r="D69" s="54"/>
      <c r="E69" s="64" t="s">
        <v>76</v>
      </c>
      <c r="F69" s="58">
        <v>1</v>
      </c>
      <c r="G69" s="58">
        <v>1</v>
      </c>
      <c r="H69" s="58">
        <v>1</v>
      </c>
      <c r="I69" s="58">
        <v>1000</v>
      </c>
      <c r="J69" s="19">
        <f t="shared" si="4"/>
        <v>1000</v>
      </c>
    </row>
    <row r="70" spans="2:10" ht="18" x14ac:dyDescent="0.25">
      <c r="B70" s="25" t="s">
        <v>137</v>
      </c>
      <c r="C70" s="65" t="s">
        <v>81</v>
      </c>
      <c r="D70" s="54"/>
      <c r="E70" s="64" t="s">
        <v>76</v>
      </c>
      <c r="F70" s="58">
        <v>1</v>
      </c>
      <c r="G70" s="58">
        <v>1</v>
      </c>
      <c r="H70" s="58">
        <v>1</v>
      </c>
      <c r="I70" s="58">
        <v>500</v>
      </c>
      <c r="J70" s="19">
        <f t="shared" si="4"/>
        <v>500</v>
      </c>
    </row>
    <row r="71" spans="2:10" ht="18" x14ac:dyDescent="0.25">
      <c r="B71" s="25" t="s">
        <v>138</v>
      </c>
      <c r="C71" s="57" t="s">
        <v>82</v>
      </c>
      <c r="D71" s="54"/>
      <c r="E71" s="64" t="s">
        <v>76</v>
      </c>
      <c r="F71" s="58">
        <v>1</v>
      </c>
      <c r="G71" s="58">
        <v>2</v>
      </c>
      <c r="H71" s="58">
        <v>1</v>
      </c>
      <c r="I71" s="58">
        <v>200</v>
      </c>
      <c r="J71" s="19">
        <f t="shared" si="4"/>
        <v>400</v>
      </c>
    </row>
    <row r="72" spans="2:10" ht="18" x14ac:dyDescent="0.25">
      <c r="B72" s="25" t="s">
        <v>139</v>
      </c>
      <c r="C72" s="57" t="s">
        <v>83</v>
      </c>
      <c r="D72" s="54"/>
      <c r="E72" s="64" t="s">
        <v>76</v>
      </c>
      <c r="F72" s="58">
        <v>1</v>
      </c>
      <c r="G72" s="58">
        <v>1</v>
      </c>
      <c r="H72" s="58">
        <v>1</v>
      </c>
      <c r="I72" s="58">
        <v>200</v>
      </c>
      <c r="J72" s="19">
        <f t="shared" si="4"/>
        <v>200</v>
      </c>
    </row>
    <row r="73" spans="2:10" ht="18" x14ac:dyDescent="0.25">
      <c r="B73" s="25" t="s">
        <v>140</v>
      </c>
      <c r="C73" s="57" t="s">
        <v>84</v>
      </c>
      <c r="D73" s="54"/>
      <c r="E73" s="64" t="s">
        <v>76</v>
      </c>
      <c r="F73" s="58">
        <v>1</v>
      </c>
      <c r="G73" s="58">
        <v>1</v>
      </c>
      <c r="H73" s="58">
        <v>1</v>
      </c>
      <c r="I73" s="58">
        <v>100</v>
      </c>
      <c r="J73" s="19">
        <f t="shared" si="4"/>
        <v>100</v>
      </c>
    </row>
    <row r="74" spans="2:10" ht="18" x14ac:dyDescent="0.25">
      <c r="B74" s="25" t="s">
        <v>141</v>
      </c>
      <c r="C74" s="57" t="s">
        <v>85</v>
      </c>
      <c r="D74" s="54"/>
      <c r="E74" s="64" t="s">
        <v>76</v>
      </c>
      <c r="F74" s="58">
        <v>1</v>
      </c>
      <c r="G74" s="58">
        <v>1</v>
      </c>
      <c r="H74" s="58">
        <v>1</v>
      </c>
      <c r="I74" s="58">
        <v>0</v>
      </c>
      <c r="J74" s="19">
        <f t="shared" si="4"/>
        <v>0</v>
      </c>
    </row>
    <row r="75" spans="2:10" ht="18" x14ac:dyDescent="0.25">
      <c r="B75" s="88" t="s">
        <v>86</v>
      </c>
      <c r="C75" s="88"/>
      <c r="D75" s="88"/>
      <c r="E75" s="88"/>
      <c r="F75" s="88"/>
      <c r="G75" s="88"/>
      <c r="H75" s="88"/>
      <c r="I75" s="88"/>
      <c r="J75" s="42">
        <f>J68+J69+J70+J71+J72+J73+J74</f>
        <v>2700</v>
      </c>
    </row>
    <row r="76" spans="2:10" ht="16" x14ac:dyDescent="0.15">
      <c r="B76" s="34">
        <v>7</v>
      </c>
      <c r="C76" s="81" t="s">
        <v>40</v>
      </c>
      <c r="D76" s="82"/>
      <c r="E76" s="82"/>
      <c r="F76" s="82"/>
      <c r="G76" s="82"/>
      <c r="H76" s="82"/>
      <c r="I76" s="82"/>
      <c r="J76" s="83"/>
    </row>
    <row r="77" spans="2:10" ht="16" x14ac:dyDescent="0.15">
      <c r="B77" s="25" t="s">
        <v>142</v>
      </c>
      <c r="C77" s="43" t="s">
        <v>43</v>
      </c>
      <c r="D77" s="14" t="s">
        <v>53</v>
      </c>
      <c r="E77" s="27" t="s">
        <v>46</v>
      </c>
      <c r="F77" s="27">
        <v>1</v>
      </c>
      <c r="G77" s="27">
        <v>2</v>
      </c>
      <c r="H77" s="13">
        <v>1</v>
      </c>
      <c r="I77" s="19">
        <v>800</v>
      </c>
      <c r="J77" s="19">
        <v>0</v>
      </c>
    </row>
    <row r="78" spans="2:10" ht="20" customHeight="1" x14ac:dyDescent="0.15">
      <c r="B78" s="25" t="s">
        <v>143</v>
      </c>
      <c r="C78" s="43" t="s">
        <v>44</v>
      </c>
      <c r="D78" s="43" t="s">
        <v>115</v>
      </c>
      <c r="E78" s="27" t="s">
        <v>46</v>
      </c>
      <c r="F78" s="27">
        <v>1</v>
      </c>
      <c r="G78" s="27">
        <v>1</v>
      </c>
      <c r="H78" s="13">
        <v>1</v>
      </c>
      <c r="I78" s="19">
        <v>3500</v>
      </c>
      <c r="J78" s="19">
        <f t="shared" ref="J78:J84" si="5">F78*G78*H78*I78</f>
        <v>3500</v>
      </c>
    </row>
    <row r="79" spans="2:10" ht="20" customHeight="1" x14ac:dyDescent="0.15">
      <c r="B79" s="25" t="s">
        <v>144</v>
      </c>
      <c r="C79" s="43" t="s">
        <v>112</v>
      </c>
      <c r="D79" s="43"/>
      <c r="E79" s="27" t="s">
        <v>46</v>
      </c>
      <c r="F79" s="27">
        <v>1</v>
      </c>
      <c r="G79" s="27">
        <v>1</v>
      </c>
      <c r="H79" s="13">
        <v>1</v>
      </c>
      <c r="I79" s="19">
        <v>2000</v>
      </c>
      <c r="J79" s="19">
        <f t="shared" si="5"/>
        <v>2000</v>
      </c>
    </row>
    <row r="80" spans="2:10" ht="20" customHeight="1" x14ac:dyDescent="0.15">
      <c r="B80" s="25" t="s">
        <v>145</v>
      </c>
      <c r="C80" s="43" t="s">
        <v>54</v>
      </c>
      <c r="D80" s="43"/>
      <c r="E80" s="27" t="s">
        <v>46</v>
      </c>
      <c r="F80" s="27">
        <v>1</v>
      </c>
      <c r="G80" s="27">
        <v>1</v>
      </c>
      <c r="H80" s="13">
        <v>1</v>
      </c>
      <c r="I80" s="19">
        <v>2000</v>
      </c>
      <c r="J80" s="19">
        <f t="shared" si="5"/>
        <v>2000</v>
      </c>
    </row>
    <row r="81" spans="2:12" ht="20" customHeight="1" x14ac:dyDescent="0.15">
      <c r="B81" s="25" t="s">
        <v>146</v>
      </c>
      <c r="C81" s="43" t="s">
        <v>113</v>
      </c>
      <c r="D81" s="43"/>
      <c r="E81" s="27" t="s">
        <v>46</v>
      </c>
      <c r="F81" s="27">
        <v>1</v>
      </c>
      <c r="G81" s="27">
        <v>1</v>
      </c>
      <c r="H81" s="13">
        <v>1</v>
      </c>
      <c r="I81" s="19">
        <v>2500</v>
      </c>
      <c r="J81" s="19">
        <f t="shared" si="5"/>
        <v>2500</v>
      </c>
    </row>
    <row r="82" spans="2:12" s="78" customFormat="1" ht="20" customHeight="1" x14ac:dyDescent="0.15">
      <c r="B82" s="25" t="s">
        <v>158</v>
      </c>
      <c r="C82" s="43" t="s">
        <v>159</v>
      </c>
      <c r="D82" s="43" t="s">
        <v>171</v>
      </c>
      <c r="E82" s="27" t="s">
        <v>160</v>
      </c>
      <c r="F82" s="27">
        <v>1</v>
      </c>
      <c r="G82" s="27">
        <v>1</v>
      </c>
      <c r="H82" s="13">
        <v>1</v>
      </c>
      <c r="I82" s="19">
        <v>9000</v>
      </c>
      <c r="J82" s="19">
        <f t="shared" si="5"/>
        <v>9000</v>
      </c>
    </row>
    <row r="83" spans="2:12" ht="20" customHeight="1" x14ac:dyDescent="0.15">
      <c r="B83" s="25" t="s">
        <v>147</v>
      </c>
      <c r="C83" s="43" t="s">
        <v>45</v>
      </c>
      <c r="D83" s="43"/>
      <c r="E83" s="27" t="s">
        <v>46</v>
      </c>
      <c r="F83" s="27">
        <v>1</v>
      </c>
      <c r="G83" s="27">
        <v>2</v>
      </c>
      <c r="H83" s="13">
        <v>1</v>
      </c>
      <c r="I83" s="19">
        <v>2500</v>
      </c>
      <c r="J83" s="19">
        <f t="shared" si="5"/>
        <v>5000</v>
      </c>
    </row>
    <row r="84" spans="2:12" ht="20" customHeight="1" x14ac:dyDescent="0.15">
      <c r="B84" s="25" t="s">
        <v>161</v>
      </c>
      <c r="C84" s="43" t="s">
        <v>114</v>
      </c>
      <c r="D84" s="43" t="s">
        <v>149</v>
      </c>
      <c r="E84" s="27" t="s">
        <v>46</v>
      </c>
      <c r="F84" s="27">
        <v>1</v>
      </c>
      <c r="G84" s="27">
        <v>40</v>
      </c>
      <c r="H84" s="13">
        <v>1</v>
      </c>
      <c r="I84" s="19">
        <v>450</v>
      </c>
      <c r="J84" s="19">
        <f t="shared" si="5"/>
        <v>18000</v>
      </c>
    </row>
    <row r="85" spans="2:12" ht="18" x14ac:dyDescent="0.25">
      <c r="B85" s="100" t="s">
        <v>11</v>
      </c>
      <c r="C85" s="101"/>
      <c r="D85" s="101"/>
      <c r="E85" s="101"/>
      <c r="F85" s="101"/>
      <c r="G85" s="101"/>
      <c r="H85" s="101"/>
      <c r="I85" s="102"/>
      <c r="J85" s="42">
        <f>SUM(J77,J78,J79,J80,J81,J82,J83,J84)</f>
        <v>42000</v>
      </c>
    </row>
    <row r="86" spans="2:12" ht="16" x14ac:dyDescent="0.15">
      <c r="B86" s="34">
        <v>8</v>
      </c>
      <c r="C86" s="81" t="s">
        <v>116</v>
      </c>
      <c r="D86" s="82"/>
      <c r="E86" s="82"/>
      <c r="F86" s="82"/>
      <c r="G86" s="82"/>
      <c r="H86" s="82"/>
      <c r="I86" s="82"/>
      <c r="J86" s="83"/>
    </row>
    <row r="87" spans="2:12" ht="16" x14ac:dyDescent="0.15">
      <c r="B87" s="25" t="s">
        <v>148</v>
      </c>
      <c r="C87" s="43" t="s">
        <v>117</v>
      </c>
      <c r="D87" s="14"/>
      <c r="E87" s="27" t="s">
        <v>46</v>
      </c>
      <c r="F87" s="27">
        <v>1</v>
      </c>
      <c r="G87" s="27">
        <v>2</v>
      </c>
      <c r="H87" s="13">
        <v>1</v>
      </c>
      <c r="I87" s="19">
        <v>2500</v>
      </c>
      <c r="J87" s="19">
        <f>F87*G87*H87*I87</f>
        <v>5000</v>
      </c>
    </row>
    <row r="88" spans="2:12" ht="16" x14ac:dyDescent="0.15">
      <c r="B88" s="25" t="s">
        <v>151</v>
      </c>
      <c r="C88" s="43" t="s">
        <v>150</v>
      </c>
      <c r="D88" s="14" t="s">
        <v>170</v>
      </c>
      <c r="E88" s="27" t="s">
        <v>21</v>
      </c>
      <c r="F88" s="27">
        <v>1</v>
      </c>
      <c r="G88" s="27">
        <v>9</v>
      </c>
      <c r="H88" s="13">
        <v>1</v>
      </c>
      <c r="I88" s="19">
        <v>300</v>
      </c>
      <c r="J88" s="19">
        <f>F88*G88*H88*I88</f>
        <v>2700</v>
      </c>
    </row>
    <row r="89" spans="2:12" ht="16" x14ac:dyDescent="0.15">
      <c r="B89" s="25" t="s">
        <v>172</v>
      </c>
      <c r="C89" s="43" t="s">
        <v>173</v>
      </c>
      <c r="D89" s="14" t="s">
        <v>174</v>
      </c>
      <c r="E89" s="27" t="s">
        <v>21</v>
      </c>
      <c r="F89" s="27">
        <v>1</v>
      </c>
      <c r="G89" s="27">
        <v>1</v>
      </c>
      <c r="H89" s="13">
        <v>1</v>
      </c>
      <c r="I89" s="19">
        <v>1000</v>
      </c>
      <c r="J89" s="19">
        <f>F89*G89*H89*I89</f>
        <v>1000</v>
      </c>
    </row>
    <row r="90" spans="2:12" ht="18" x14ac:dyDescent="0.25">
      <c r="B90" s="100" t="s">
        <v>15</v>
      </c>
      <c r="C90" s="101"/>
      <c r="D90" s="101"/>
      <c r="E90" s="101"/>
      <c r="F90" s="101"/>
      <c r="G90" s="101"/>
      <c r="H90" s="101"/>
      <c r="I90" s="102"/>
      <c r="J90" s="42">
        <f>SUM(J87:J88)</f>
        <v>7700</v>
      </c>
    </row>
    <row r="91" spans="2:12" ht="16" x14ac:dyDescent="0.15">
      <c r="B91" s="34">
        <v>9</v>
      </c>
      <c r="C91" s="38" t="s">
        <v>13</v>
      </c>
      <c r="D91" s="47">
        <v>0.06</v>
      </c>
      <c r="E91" s="48"/>
      <c r="F91" s="49"/>
      <c r="G91" s="49"/>
      <c r="H91" s="49"/>
      <c r="I91" s="49"/>
      <c r="J91" s="50"/>
      <c r="K91" s="26"/>
      <c r="L91" s="26"/>
    </row>
    <row r="92" spans="2:12" ht="18" x14ac:dyDescent="0.25">
      <c r="B92" s="88" t="s">
        <v>167</v>
      </c>
      <c r="C92" s="88"/>
      <c r="D92" s="88"/>
      <c r="E92" s="88"/>
      <c r="F92" s="88"/>
      <c r="G92" s="88"/>
      <c r="H92" s="88"/>
      <c r="I92" s="88"/>
      <c r="J92" s="42">
        <f>(J37+J48+J66+J75+J85+J90)*D91</f>
        <v>6192.5999999999995</v>
      </c>
      <c r="K92" s="26"/>
      <c r="L92" s="26"/>
    </row>
    <row r="93" spans="2:12" ht="16" x14ac:dyDescent="0.15">
      <c r="B93" s="104"/>
      <c r="C93" s="105"/>
      <c r="D93" s="105"/>
      <c r="E93" s="105"/>
      <c r="F93" s="105"/>
      <c r="G93" s="105"/>
      <c r="H93" s="105"/>
      <c r="I93" s="105"/>
      <c r="J93" s="106"/>
      <c r="K93" s="26"/>
      <c r="L93" s="26"/>
    </row>
    <row r="94" spans="2:12" ht="18" x14ac:dyDescent="0.25">
      <c r="B94" s="103" t="s">
        <v>12</v>
      </c>
      <c r="C94" s="103"/>
      <c r="D94" s="103"/>
      <c r="E94" s="103"/>
      <c r="F94" s="103"/>
      <c r="G94" s="103"/>
      <c r="H94" s="103"/>
      <c r="I94" s="103"/>
      <c r="J94" s="68">
        <f>J27+J37+J48+J66+J75+J85+J90+J92</f>
        <v>149402.6</v>
      </c>
    </row>
    <row r="95" spans="2:12" ht="23" x14ac:dyDescent="0.3">
      <c r="B95" s="97" t="s">
        <v>153</v>
      </c>
      <c r="C95" s="97"/>
      <c r="D95" s="97"/>
      <c r="E95" s="97"/>
      <c r="F95" s="97"/>
      <c r="G95" s="97"/>
      <c r="H95" s="97"/>
      <c r="I95" s="97"/>
      <c r="J95" s="70">
        <v>139000</v>
      </c>
    </row>
    <row r="101" spans="2:12" s="26" customFormat="1" ht="33" customHeight="1" x14ac:dyDescent="0.15">
      <c r="B101"/>
      <c r="C101"/>
      <c r="D101"/>
      <c r="E101" s="29"/>
      <c r="F101" s="24"/>
      <c r="G101" s="24"/>
      <c r="H101" s="24"/>
      <c r="I101" s="33"/>
      <c r="J101" s="18"/>
      <c r="K101"/>
      <c r="L101"/>
    </row>
    <row r="102" spans="2:12" s="26" customFormat="1" x14ac:dyDescent="0.15">
      <c r="B102"/>
      <c r="C102"/>
      <c r="D102"/>
      <c r="E102" s="29"/>
      <c r="F102" s="24"/>
      <c r="G102" s="24"/>
      <c r="H102" s="24"/>
      <c r="I102" s="33"/>
      <c r="J102" s="18"/>
      <c r="K102"/>
      <c r="L102"/>
    </row>
    <row r="103" spans="2:12" s="26" customFormat="1" x14ac:dyDescent="0.15">
      <c r="B103"/>
      <c r="C103"/>
      <c r="D103"/>
      <c r="E103" s="29"/>
      <c r="F103" s="24"/>
      <c r="G103" s="24"/>
      <c r="H103" s="24"/>
      <c r="I103" s="33"/>
      <c r="J103" s="18"/>
      <c r="K103"/>
      <c r="L103"/>
    </row>
  </sheetData>
  <mergeCells count="35">
    <mergeCell ref="B95:I95"/>
    <mergeCell ref="E9:F9"/>
    <mergeCell ref="E10:F10"/>
    <mergeCell ref="E11:F11"/>
    <mergeCell ref="E12:F12"/>
    <mergeCell ref="B15:D15"/>
    <mergeCell ref="E15:F15"/>
    <mergeCell ref="C86:J86"/>
    <mergeCell ref="B90:I90"/>
    <mergeCell ref="B94:I94"/>
    <mergeCell ref="B92:I92"/>
    <mergeCell ref="B93:J93"/>
    <mergeCell ref="B85:I85"/>
    <mergeCell ref="E7:F7"/>
    <mergeCell ref="B2:F2"/>
    <mergeCell ref="E3:F3"/>
    <mergeCell ref="E4:F4"/>
    <mergeCell ref="E5:F5"/>
    <mergeCell ref="E6:F6"/>
    <mergeCell ref="E8:F8"/>
    <mergeCell ref="C25:J25"/>
    <mergeCell ref="C28:J28"/>
    <mergeCell ref="C38:J38"/>
    <mergeCell ref="C76:J76"/>
    <mergeCell ref="E13:F13"/>
    <mergeCell ref="E14:F14"/>
    <mergeCell ref="C17:D17"/>
    <mergeCell ref="B24:I24"/>
    <mergeCell ref="B27:I27"/>
    <mergeCell ref="B37:I37"/>
    <mergeCell ref="B48:I48"/>
    <mergeCell ref="C67:J67"/>
    <mergeCell ref="B75:I75"/>
    <mergeCell ref="C49:J49"/>
    <mergeCell ref="B66:I6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2019-12-19T09:03:30Z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