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Summary" sheetId="9" r:id="rId1"/>
    <sheet name="Medical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<sst xmlns="http://schemas.openxmlformats.org/spreadsheetml/2006/main" count="86" uniqueCount="52">
  <si>
    <t xml:space="preserve">Quotation </t>
  </si>
  <si>
    <t>Client:</t>
  </si>
  <si>
    <t>AstraZeneca</t>
  </si>
  <si>
    <t xml:space="preserve">Project Name: </t>
  </si>
  <si>
    <t>利普卓前列腺癌推广内容制作</t>
  </si>
  <si>
    <t>Supplier Contact Information:</t>
  </si>
  <si>
    <t>Winnie.yang@ubs-cn.com</t>
  </si>
  <si>
    <t>Effective Date:</t>
  </si>
  <si>
    <t>Item</t>
  </si>
  <si>
    <t>Cost</t>
  </si>
  <si>
    <t>I.Medical</t>
  </si>
  <si>
    <t>Sub-total</t>
  </si>
  <si>
    <t>TAX 6%</t>
  </si>
  <si>
    <t>Total</t>
  </si>
  <si>
    <t>Description</t>
  </si>
  <si>
    <t>AZ Annual Rate
(if have, list year)</t>
  </si>
  <si>
    <t>(If annual rate, list rate)</t>
  </si>
  <si>
    <t>Unit Price</t>
  </si>
  <si>
    <t>Unit</t>
  </si>
  <si>
    <t>Quantity</t>
  </si>
  <si>
    <t>Amount</t>
  </si>
  <si>
    <t>1.幻灯制作*6套（每套/30p）</t>
  </si>
  <si>
    <t>城市会幻灯(new work)</t>
  </si>
  <si>
    <t>封面以及封底不计数，包括医学编辑及适量文献检索
（每套幻灯至少3-5篇文献，额外或特需的文献检索或下载可参考“其他附加内容”分别报价）</t>
  </si>
  <si>
    <t>2024 rate card</t>
  </si>
  <si>
    <t>页</t>
  </si>
  <si>
    <t>城市会幻灯(Adjustment work)</t>
  </si>
  <si>
    <t>封面以及封底不计数，包括医学编辑及适量文献检索（每套幻灯至少3-5篇文献，额外或特需的文献检索或下载可参考“其他附加内容”分别报价）</t>
  </si>
  <si>
    <t>幻灯片解说词（中文）(Adjustment work)</t>
  </si>
  <si>
    <t>主题词检索(Adjustment work)</t>
  </si>
  <si>
    <t>根据主题词对相关文献进行检索、阅读、汇总</t>
  </si>
  <si>
    <t>个</t>
  </si>
  <si>
    <t>中文原文下载</t>
  </si>
  <si>
    <t>篇</t>
  </si>
  <si>
    <t>英文原文下载</t>
  </si>
  <si>
    <t>文献标注(Adjustment work)</t>
  </si>
  <si>
    <t>根据所提供素材整理、高亮</t>
  </si>
  <si>
    <t>PPT模板(Adjustment work)</t>
  </si>
  <si>
    <t>根据已有KV进行排版及PPT母版格式设定</t>
  </si>
  <si>
    <t>套</t>
  </si>
  <si>
    <t>PPT美化(普通美化)(new work)</t>
  </si>
  <si>
    <t>使用PPT重绘图表、字体设定、动作设定等</t>
  </si>
  <si>
    <t>Total：</t>
  </si>
  <si>
    <t>2.DA制作*18个</t>
  </si>
  <si>
    <t>DA类文案撰写(new work)</t>
  </si>
  <si>
    <t>包括医学编辑及适量文献检索</t>
  </si>
  <si>
    <t>DA内页、手册内页或单页排版 (new work)</t>
  </si>
  <si>
    <t>包括设计、排版、完稿，单页尺寸A4</t>
  </si>
  <si>
    <t>3.DA制作*1套</t>
  </si>
  <si>
    <t>4.易拉宝展架*1套</t>
  </si>
  <si>
    <t>KV相关延展（New work）</t>
  </si>
  <si>
    <t>包含易拉宝/X展架，海报，背景板，台卡，邀请函等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</si>
</sst>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\¥#,##0.00;[Red]\¥#,##0.00"/>
    <numFmt numFmtId="178" formatCode="\¥#,##0.00_);[Red]\(\¥#,##0.00\)"/>
    <numFmt numFmtId="179" formatCode="\¥#,##0_);[Red]\(\¥#,##0\)"/>
  </numFmts>
  <fonts count="32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134"/>
      <scheme val="minor"/>
    </font>
    <font>
      <b/>
      <sz val="11"/>
      <name val="微软雅黑"/>
      <charset val="134"/>
    </font>
    <font>
      <sz val="9"/>
      <name val="微软雅黑"/>
      <charset val="134"/>
    </font>
    <font>
      <sz val="9"/>
      <color indexed="8"/>
      <name val="微软雅黑"/>
      <charset val="134"/>
    </font>
    <font>
      <sz val="9"/>
      <color theme="1"/>
      <name val="微软雅黑"/>
      <charset val="134"/>
    </font>
    <font>
      <b/>
      <sz val="12"/>
      <color rgb="FF0070C0"/>
      <name val="宋体"/>
      <charset val="134"/>
      <scheme val="minor"/>
    </font>
    <font>
      <b/>
      <sz val="12"/>
      <color rgb="FFFF0000"/>
      <name val="微软雅黑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7" borderId="1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8" borderId="20" applyNumberFormat="0" applyAlignment="0" applyProtection="0">
      <alignment vertical="center"/>
    </xf>
    <xf numFmtId="0" fontId="21" fillId="9" borderId="21" applyNumberFormat="0" applyAlignment="0" applyProtection="0">
      <alignment vertical="center"/>
    </xf>
    <xf numFmtId="0" fontId="22" fillId="9" borderId="20" applyNumberFormat="0" applyAlignment="0" applyProtection="0">
      <alignment vertical="center"/>
    </xf>
    <xf numFmtId="0" fontId="23" fillId="10" borderId="22" applyNumberFormat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0" borderId="0"/>
  </cellStyleXfs>
  <cellXfs count="52">
    <xf numFmtId="0" fontId="0" fillId="0" borderId="0" xfId="0">
      <alignment vertical="center"/>
    </xf>
    <xf numFmtId="0" fontId="0" fillId="0" borderId="0" xfId="55"/>
    <xf numFmtId="0" fontId="0" fillId="0" borderId="0" xfId="0" applyAlignment="1">
      <alignment vertical="center" wrapText="1"/>
    </xf>
    <xf numFmtId="0" fontId="1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176" fontId="3" fillId="0" borderId="0" xfId="51" applyNumberFormat="1" applyFont="1" applyAlignment="1">
      <alignment horizontal="left"/>
    </xf>
    <xf numFmtId="0" fontId="3" fillId="0" borderId="0" xfId="57" applyFont="1" applyAlignment="1">
      <alignment vertical="center" wrapText="1"/>
    </xf>
    <xf numFmtId="176" fontId="3" fillId="0" borderId="0" xfId="51" applyNumberFormat="1" applyFont="1" applyAlignment="1">
      <alignment horizontal="center"/>
    </xf>
    <xf numFmtId="0" fontId="3" fillId="0" borderId="0" xfId="57" applyFont="1" applyAlignment="1">
      <alignment horizontal="left"/>
    </xf>
    <xf numFmtId="0" fontId="3" fillId="0" borderId="0" xfId="57" applyFont="1" applyAlignment="1">
      <alignment wrapText="1"/>
    </xf>
    <xf numFmtId="0" fontId="2" fillId="0" borderId="0" xfId="57" applyFont="1" applyAlignment="1">
      <alignment vertical="center"/>
    </xf>
    <xf numFmtId="0" fontId="4" fillId="0" borderId="0" xfId="6" applyNumberFormat="1" applyFill="1" applyBorder="1" applyAlignment="1" applyProtection="1">
      <alignment horizontal="left"/>
    </xf>
    <xf numFmtId="14" fontId="3" fillId="0" borderId="0" xfId="57" applyNumberFormat="1" applyFont="1" applyAlignment="1">
      <alignment horizontal="left" vertical="center"/>
    </xf>
    <xf numFmtId="0" fontId="2" fillId="0" borderId="0" xfId="57" applyFont="1" applyAlignment="1">
      <alignment horizontal="right" vertical="center"/>
    </xf>
    <xf numFmtId="0" fontId="5" fillId="0" borderId="1" xfId="57" applyFont="1" applyBorder="1" applyAlignment="1">
      <alignment horizontal="center" vertical="center"/>
    </xf>
    <xf numFmtId="0" fontId="5" fillId="0" borderId="2" xfId="57" applyFont="1" applyBorder="1" applyAlignment="1">
      <alignment horizontal="center" vertical="center" wrapText="1"/>
    </xf>
    <xf numFmtId="0" fontId="5" fillId="0" borderId="2" xfId="57" applyFont="1" applyBorder="1" applyAlignment="1">
      <alignment horizontal="center" vertical="center"/>
    </xf>
    <xf numFmtId="0" fontId="5" fillId="2" borderId="3" xfId="57" applyFont="1" applyFill="1" applyBorder="1" applyAlignment="1">
      <alignment horizontal="left" vertical="center" wrapText="1"/>
    </xf>
    <xf numFmtId="0" fontId="5" fillId="2" borderId="4" xfId="57" applyFont="1" applyFill="1" applyBorder="1" applyAlignment="1">
      <alignment horizontal="left" vertical="center" wrapText="1"/>
    </xf>
    <xf numFmtId="39" fontId="6" fillId="0" borderId="5" xfId="60" applyNumberFormat="1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39" fontId="6" fillId="0" borderId="6" xfId="60" applyNumberFormat="1" applyFont="1" applyBorder="1" applyAlignment="1">
      <alignment horizontal="center" vertical="center" wrapText="1"/>
    </xf>
    <xf numFmtId="39" fontId="6" fillId="0" borderId="6" xfId="6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176" fontId="6" fillId="0" borderId="6" xfId="57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176" fontId="2" fillId="3" borderId="3" xfId="57" applyNumberFormat="1" applyFont="1" applyFill="1" applyBorder="1" applyAlignment="1">
      <alignment horizontal="right" vertical="center"/>
    </xf>
    <xf numFmtId="176" fontId="2" fillId="3" borderId="4" xfId="57" applyNumberFormat="1" applyFont="1" applyFill="1" applyBorder="1" applyAlignment="1">
      <alignment horizontal="right" vertical="center"/>
    </xf>
    <xf numFmtId="176" fontId="2" fillId="3" borderId="7" xfId="57" applyNumberFormat="1" applyFont="1" applyFill="1" applyBorder="1" applyAlignment="1">
      <alignment horizontal="right" vertical="center"/>
    </xf>
    <xf numFmtId="176" fontId="2" fillId="4" borderId="8" xfId="57" applyNumberFormat="1" applyFont="1" applyFill="1" applyBorder="1" applyAlignment="1">
      <alignment horizontal="right" vertical="center"/>
    </xf>
    <xf numFmtId="176" fontId="2" fillId="4" borderId="9" xfId="57" applyNumberFormat="1" applyFont="1" applyFill="1" applyBorder="1" applyAlignment="1">
      <alignment horizontal="right" vertical="center"/>
    </xf>
    <xf numFmtId="0" fontId="5" fillId="0" borderId="10" xfId="57" applyFont="1" applyBorder="1" applyAlignment="1">
      <alignment horizontal="center" vertical="center"/>
    </xf>
    <xf numFmtId="0" fontId="5" fillId="2" borderId="11" xfId="57" applyFont="1" applyFill="1" applyBorder="1" applyAlignment="1">
      <alignment horizontal="left" vertical="center" wrapText="1"/>
    </xf>
    <xf numFmtId="37" fontId="8" fillId="0" borderId="12" xfId="1" applyNumberFormat="1" applyFont="1" applyFill="1" applyBorder="1" applyAlignment="1">
      <alignment horizontal="center" vertical="center" wrapText="1"/>
    </xf>
    <xf numFmtId="177" fontId="2" fillId="3" borderId="13" xfId="57" applyNumberFormat="1" applyFont="1" applyFill="1" applyBorder="1" applyAlignment="1">
      <alignment horizontal="right" vertical="center"/>
    </xf>
    <xf numFmtId="178" fontId="2" fillId="4" borderId="14" xfId="57" applyNumberFormat="1" applyFont="1" applyFill="1" applyBorder="1" applyAlignment="1">
      <alignment horizontal="right" vertical="center"/>
    </xf>
    <xf numFmtId="0" fontId="2" fillId="2" borderId="3" xfId="57" applyFont="1" applyFill="1" applyBorder="1" applyAlignment="1">
      <alignment horizontal="left" vertical="center"/>
    </xf>
    <xf numFmtId="0" fontId="2" fillId="2" borderId="11" xfId="57" applyFont="1" applyFill="1" applyBorder="1" applyAlignment="1">
      <alignment horizontal="left" vertical="center"/>
    </xf>
    <xf numFmtId="0" fontId="3" fillId="0" borderId="5" xfId="0" applyFont="1" applyBorder="1" applyAlignment="1">
      <alignment horizontal="right" vertical="center" wrapText="1"/>
    </xf>
    <xf numFmtId="177" fontId="2" fillId="0" borderId="12" xfId="1" applyNumberFormat="1" applyFont="1" applyFill="1" applyBorder="1" applyAlignment="1">
      <alignment horizontal="right" vertical="center"/>
    </xf>
    <xf numFmtId="0" fontId="3" fillId="5" borderId="3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right" vertical="center" wrapText="1"/>
    </xf>
    <xf numFmtId="178" fontId="2" fillId="6" borderId="16" xfId="1" applyNumberFormat="1" applyFont="1" applyFill="1" applyBorder="1" applyAlignment="1">
      <alignment horizontal="right" vertical="center"/>
    </xf>
    <xf numFmtId="176" fontId="2" fillId="4" borderId="5" xfId="57" applyNumberFormat="1" applyFont="1" applyFill="1" applyBorder="1" applyAlignment="1">
      <alignment horizontal="right" vertical="center"/>
    </xf>
    <xf numFmtId="178" fontId="2" fillId="4" borderId="12" xfId="57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179" fontId="10" fillId="0" borderId="0" xfId="0" applyNumberFormat="1" applyFont="1">
      <alignment vertical="center"/>
    </xf>
    <xf numFmtId="176" fontId="2" fillId="0" borderId="0" xfId="51" applyNumberFormat="1" applyFont="1" applyAlignment="1"/>
    <xf numFmtId="176" fontId="11" fillId="0" borderId="0" xfId="51" applyNumberFormat="1" applyFont="1" applyAlignment="1">
      <alignment horizontal="left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_商务会议及团队差旅报价表20070807" xfId="49"/>
    <cellStyle name="百分比 2" xfId="50"/>
    <cellStyle name="常规 2" xfId="51"/>
    <cellStyle name="常规 2 2" xfId="52"/>
    <cellStyle name="常规 2 2 2 2" xfId="53"/>
    <cellStyle name="常规 3 2" xfId="54"/>
    <cellStyle name="常规_flash" xfId="55"/>
    <cellStyle name="常规_flash 2" xfId="56"/>
    <cellStyle name="常规_长城会短信相关活动报价1016" xfId="57"/>
    <cellStyle name="常规_长城会短信相关活动报价1016 2" xfId="58"/>
    <cellStyle name="千位分隔 2" xfId="59"/>
    <cellStyle name="千位分隔 2 3" xfId="60"/>
    <cellStyle name="千位分隔 2 3 2" xfId="61"/>
    <cellStyle name="千位分隔 3" xfId="62"/>
    <cellStyle name="样式 1" xfId="63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Winnie.yang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Winnie.yang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C22"/>
  <sheetViews>
    <sheetView zoomScale="130" zoomScaleNormal="130" workbookViewId="0">
      <selection activeCell="F5" sqref="F5"/>
    </sheetView>
  </sheetViews>
  <sheetFormatPr defaultColWidth="8.875" defaultRowHeight="14.25" outlineLevelCol="2"/>
  <cols>
    <col min="1" max="1" width="5.25" customWidth="1"/>
    <col min="2" max="2" width="33.75" customWidth="1"/>
    <col min="3" max="3" width="42.25" customWidth="1"/>
  </cols>
  <sheetData>
    <row r="1" ht="28" customHeight="1" spans="2:3">
      <c r="B1" s="3" t="s">
        <v>0</v>
      </c>
      <c r="C1" s="3"/>
    </row>
    <row r="2" ht="16.5" spans="2:3">
      <c r="B2" s="4" t="s">
        <v>1</v>
      </c>
      <c r="C2" s="8" t="s">
        <v>2</v>
      </c>
    </row>
    <row r="3" ht="16.5" spans="2:3">
      <c r="B3" s="4" t="s">
        <v>3</v>
      </c>
      <c r="C3" s="8" t="s">
        <v>4</v>
      </c>
    </row>
    <row r="4" s="1" customFormat="1" ht="16.5" customHeight="1" spans="2:3">
      <c r="B4" s="10" t="s">
        <v>5</v>
      </c>
      <c r="C4" s="11" t="s">
        <v>6</v>
      </c>
    </row>
    <row r="5" s="1" customFormat="1" ht="16.5" customHeight="1" spans="2:3">
      <c r="B5" s="10" t="s">
        <v>7</v>
      </c>
      <c r="C5" s="12">
        <v>45736</v>
      </c>
    </row>
    <row r="6" s="1" customFormat="1" ht="16.5" customHeight="1" spans="2:3">
      <c r="B6" s="13"/>
      <c r="C6" s="13"/>
    </row>
    <row r="7" s="1" customFormat="1" ht="30.75" customHeight="1" spans="2:3">
      <c r="B7" s="14" t="s">
        <v>8</v>
      </c>
      <c r="C7" s="33" t="s">
        <v>9</v>
      </c>
    </row>
    <row r="8" s="1" customFormat="1" ht="16.5" spans="2:3">
      <c r="B8" s="38" t="s">
        <v>10</v>
      </c>
      <c r="C8" s="39"/>
    </row>
    <row r="9" ht="16.5" spans="2:3">
      <c r="B9" s="40" t="s">
        <v>11</v>
      </c>
      <c r="C9" s="41">
        <f>Medical!I30</f>
        <v>184176</v>
      </c>
    </row>
    <row r="10" ht="3.75" customHeight="1" spans="2:3">
      <c r="B10" s="42"/>
      <c r="C10" s="43"/>
    </row>
    <row r="11" ht="16.5" spans="2:3">
      <c r="B11" s="44" t="s">
        <v>11</v>
      </c>
      <c r="C11" s="45">
        <f>C9</f>
        <v>184176</v>
      </c>
    </row>
    <row r="12" ht="16.5" spans="2:3">
      <c r="B12" s="44" t="s">
        <v>12</v>
      </c>
      <c r="C12" s="45">
        <f>C11*0.06</f>
        <v>11050.56</v>
      </c>
    </row>
    <row r="13" ht="16.5" spans="2:3">
      <c r="B13" s="46" t="s">
        <v>13</v>
      </c>
      <c r="C13" s="47">
        <f>C11+C12</f>
        <v>195226.56</v>
      </c>
    </row>
    <row r="14" ht="18" spans="2:3">
      <c r="B14" s="48"/>
      <c r="C14" s="49"/>
    </row>
    <row r="17" ht="16.5" spans="2:2">
      <c r="B17" s="50"/>
    </row>
    <row r="18" spans="2:2">
      <c r="B18" s="51"/>
    </row>
    <row r="19" spans="2:2">
      <c r="B19" s="51"/>
    </row>
    <row r="20" spans="2:2">
      <c r="B20" s="51"/>
    </row>
    <row r="21" spans="2:2">
      <c r="B21" s="51"/>
    </row>
    <row r="22" spans="2:2">
      <c r="B22" s="51"/>
    </row>
  </sheetData>
  <mergeCells count="3">
    <mergeCell ref="B1:C1"/>
    <mergeCell ref="B8:C8"/>
    <mergeCell ref="B10:C10"/>
  </mergeCells>
  <hyperlinks>
    <hyperlink ref="C4" r:id="rId1" display="Winnie.yang@ubs-cn.com"/>
  </hyperlinks>
  <pageMargins left="0.748031496062992" right="0.748031496062992" top="0.984251968503937" bottom="0.984251968503937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0"/>
  <sheetViews>
    <sheetView tabSelected="1" zoomScale="85" zoomScaleNormal="85" workbookViewId="0">
      <selection activeCell="M12" sqref="M12"/>
    </sheetView>
  </sheetViews>
  <sheetFormatPr defaultColWidth="8.875" defaultRowHeight="14.25"/>
  <cols>
    <col min="1" max="1" width="5.25" customWidth="1"/>
    <col min="2" max="2" width="29.025" customWidth="1"/>
    <col min="3" max="3" width="39" style="2" customWidth="1"/>
    <col min="4" max="4" width="18" style="2" customWidth="1"/>
    <col min="5" max="5" width="15.75" style="2" customWidth="1"/>
    <col min="6" max="6" width="11" customWidth="1"/>
    <col min="7" max="7" width="8.375" customWidth="1"/>
    <col min="8" max="8" width="10.5" customWidth="1"/>
    <col min="9" max="9" width="16.375" customWidth="1"/>
  </cols>
  <sheetData>
    <row r="1" ht="37.5" customHeight="1" spans="2:9">
      <c r="B1" s="3" t="s">
        <v>0</v>
      </c>
      <c r="C1" s="3"/>
      <c r="D1" s="3"/>
      <c r="E1" s="3"/>
      <c r="F1" s="3"/>
      <c r="G1" s="3"/>
      <c r="H1" s="3"/>
      <c r="I1" s="3"/>
    </row>
    <row r="2" ht="16.5" spans="2:9">
      <c r="B2" s="4" t="s">
        <v>1</v>
      </c>
      <c r="C2" s="5" t="s">
        <v>2</v>
      </c>
      <c r="D2" s="6"/>
      <c r="E2" s="6"/>
      <c r="F2" s="7"/>
      <c r="G2" s="7"/>
      <c r="H2" s="7"/>
      <c r="I2" s="7"/>
    </row>
    <row r="3" ht="16.5" spans="2:9">
      <c r="B3" s="4" t="s">
        <v>3</v>
      </c>
      <c r="C3" s="8" t="s">
        <v>4</v>
      </c>
      <c r="D3" s="9"/>
      <c r="E3" s="9"/>
      <c r="F3" s="7"/>
      <c r="G3" s="7"/>
      <c r="H3" s="7"/>
      <c r="I3" s="7"/>
    </row>
    <row r="4" s="1" customFormat="1" ht="16.5" customHeight="1" spans="2:9">
      <c r="B4" s="10" t="s">
        <v>5</v>
      </c>
      <c r="C4" s="11" t="s">
        <v>6</v>
      </c>
      <c r="D4" s="10"/>
      <c r="E4" s="10"/>
      <c r="F4" s="10"/>
      <c r="G4" s="10"/>
      <c r="H4" s="10"/>
      <c r="I4" s="10"/>
    </row>
    <row r="5" s="1" customFormat="1" ht="16.5" customHeight="1" spans="2:9">
      <c r="B5" s="10" t="s">
        <v>7</v>
      </c>
      <c r="C5" s="12">
        <v>45736</v>
      </c>
      <c r="D5" s="10"/>
      <c r="E5" s="10"/>
      <c r="F5" s="10"/>
      <c r="G5" s="10"/>
      <c r="H5" s="10"/>
      <c r="I5" s="10"/>
    </row>
    <row r="6" s="1" customFormat="1" ht="16.5" customHeight="1" spans="2:9">
      <c r="B6" s="13"/>
      <c r="C6" s="13"/>
      <c r="D6" s="13"/>
      <c r="E6" s="13"/>
      <c r="F6" s="13"/>
      <c r="G6" s="13"/>
      <c r="H6" s="13"/>
      <c r="I6" s="13"/>
    </row>
    <row r="7" s="1" customFormat="1" ht="30" spans="2:9">
      <c r="B7" s="14" t="s">
        <v>8</v>
      </c>
      <c r="C7" s="15" t="s">
        <v>14</v>
      </c>
      <c r="D7" s="15" t="s">
        <v>15</v>
      </c>
      <c r="E7" s="15" t="s">
        <v>16</v>
      </c>
      <c r="F7" s="16" t="s">
        <v>17</v>
      </c>
      <c r="G7" s="16" t="s">
        <v>18</v>
      </c>
      <c r="H7" s="16" t="s">
        <v>19</v>
      </c>
      <c r="I7" s="33" t="s">
        <v>20</v>
      </c>
    </row>
    <row r="8" s="1" customFormat="1" ht="15" spans="2:9">
      <c r="B8" s="17" t="s">
        <v>21</v>
      </c>
      <c r="C8" s="18"/>
      <c r="D8" s="18"/>
      <c r="E8" s="18"/>
      <c r="F8" s="18"/>
      <c r="G8" s="18"/>
      <c r="H8" s="18"/>
      <c r="I8" s="34"/>
    </row>
    <row r="9" ht="46" customHeight="1" spans="2:9">
      <c r="B9" s="19" t="s">
        <v>22</v>
      </c>
      <c r="C9" s="20" t="s">
        <v>23</v>
      </c>
      <c r="D9" s="21" t="s">
        <v>24</v>
      </c>
      <c r="E9" s="22"/>
      <c r="F9" s="22">
        <v>557</v>
      </c>
      <c r="G9" s="23" t="s">
        <v>25</v>
      </c>
      <c r="H9" s="23">
        <f>6*15</f>
        <v>90</v>
      </c>
      <c r="I9" s="35">
        <f t="shared" ref="I9:I18" si="0">F9*H9</f>
        <v>50130</v>
      </c>
    </row>
    <row r="10" ht="53" customHeight="1" spans="2:9">
      <c r="B10" s="24" t="s">
        <v>26</v>
      </c>
      <c r="C10" s="25" t="s">
        <v>27</v>
      </c>
      <c r="D10" s="21"/>
      <c r="E10" s="22"/>
      <c r="F10" s="22">
        <v>457</v>
      </c>
      <c r="G10" s="26" t="s">
        <v>25</v>
      </c>
      <c r="H10" s="26">
        <f>6*15</f>
        <v>90</v>
      </c>
      <c r="I10" s="35">
        <f t="shared" si="0"/>
        <v>41130</v>
      </c>
    </row>
    <row r="11" ht="53" customHeight="1" spans="2:9">
      <c r="B11" s="24" t="s">
        <v>28</v>
      </c>
      <c r="C11" s="25" t="s">
        <v>27</v>
      </c>
      <c r="D11" s="21"/>
      <c r="E11" s="22"/>
      <c r="F11" s="22">
        <v>20</v>
      </c>
      <c r="G11" s="26" t="s">
        <v>25</v>
      </c>
      <c r="H11" s="26">
        <f>6*30</f>
        <v>180</v>
      </c>
      <c r="I11" s="35">
        <f t="shared" si="0"/>
        <v>3600</v>
      </c>
    </row>
    <row r="12" spans="2:9">
      <c r="B12" s="24" t="s">
        <v>29</v>
      </c>
      <c r="C12" s="25" t="s">
        <v>30</v>
      </c>
      <c r="D12" s="21"/>
      <c r="E12" s="22"/>
      <c r="F12" s="22">
        <v>10</v>
      </c>
      <c r="G12" s="26" t="s">
        <v>31</v>
      </c>
      <c r="H12" s="26">
        <v>60</v>
      </c>
      <c r="I12" s="35">
        <f t="shared" si="0"/>
        <v>600</v>
      </c>
    </row>
    <row r="13" spans="2:9">
      <c r="B13" s="24" t="s">
        <v>32</v>
      </c>
      <c r="C13" s="25" t="s">
        <v>32</v>
      </c>
      <c r="D13" s="21"/>
      <c r="E13" s="22"/>
      <c r="F13" s="22">
        <v>7</v>
      </c>
      <c r="G13" s="26" t="s">
        <v>33</v>
      </c>
      <c r="H13" s="26">
        <v>30</v>
      </c>
      <c r="I13" s="35">
        <f t="shared" si="0"/>
        <v>210</v>
      </c>
    </row>
    <row r="14" spans="2:9">
      <c r="B14" s="24" t="s">
        <v>34</v>
      </c>
      <c r="C14" s="25" t="s">
        <v>34</v>
      </c>
      <c r="D14" s="21"/>
      <c r="E14" s="22"/>
      <c r="F14" s="22">
        <v>10</v>
      </c>
      <c r="G14" s="26" t="s">
        <v>33</v>
      </c>
      <c r="H14" s="26">
        <v>20</v>
      </c>
      <c r="I14" s="35">
        <f t="shared" si="0"/>
        <v>200</v>
      </c>
    </row>
    <row r="15" spans="2:9">
      <c r="B15" s="24" t="s">
        <v>35</v>
      </c>
      <c r="C15" s="25" t="s">
        <v>36</v>
      </c>
      <c r="D15" s="21"/>
      <c r="E15" s="22"/>
      <c r="F15" s="22">
        <v>10</v>
      </c>
      <c r="G15" s="26" t="s">
        <v>33</v>
      </c>
      <c r="H15" s="26">
        <v>48</v>
      </c>
      <c r="I15" s="35">
        <f t="shared" si="0"/>
        <v>480</v>
      </c>
    </row>
    <row r="16" spans="2:9">
      <c r="B16" s="24" t="s">
        <v>37</v>
      </c>
      <c r="C16" s="25" t="s">
        <v>38</v>
      </c>
      <c r="D16" s="21"/>
      <c r="E16" s="22"/>
      <c r="F16" s="22">
        <v>250</v>
      </c>
      <c r="G16" s="26" t="s">
        <v>39</v>
      </c>
      <c r="H16" s="26">
        <v>1</v>
      </c>
      <c r="I16" s="35">
        <f t="shared" si="0"/>
        <v>250</v>
      </c>
    </row>
    <row r="17" spans="2:9">
      <c r="B17" s="19" t="s">
        <v>40</v>
      </c>
      <c r="C17" s="27" t="s">
        <v>41</v>
      </c>
      <c r="D17" s="21"/>
      <c r="E17" s="22"/>
      <c r="F17" s="22">
        <v>50</v>
      </c>
      <c r="G17" s="23" t="s">
        <v>25</v>
      </c>
      <c r="H17" s="23">
        <f>6*30</f>
        <v>180</v>
      </c>
      <c r="I17" s="35">
        <f t="shared" si="0"/>
        <v>9000</v>
      </c>
    </row>
    <row r="18" ht="16.5" spans="2:9">
      <c r="B18" s="28" t="s">
        <v>42</v>
      </c>
      <c r="C18" s="29"/>
      <c r="D18" s="29"/>
      <c r="E18" s="29"/>
      <c r="F18" s="29"/>
      <c r="G18" s="29"/>
      <c r="H18" s="30"/>
      <c r="I18" s="36">
        <f>SUM(I9:I17)</f>
        <v>105600</v>
      </c>
    </row>
    <row r="19" ht="15" spans="2:9">
      <c r="B19" s="17" t="s">
        <v>43</v>
      </c>
      <c r="C19" s="18"/>
      <c r="D19" s="18"/>
      <c r="E19" s="18"/>
      <c r="F19" s="18"/>
      <c r="G19" s="18"/>
      <c r="H19" s="18"/>
      <c r="I19" s="34"/>
    </row>
    <row r="20" spans="2:9">
      <c r="B20" s="19" t="s">
        <v>44</v>
      </c>
      <c r="C20" s="20" t="s">
        <v>45</v>
      </c>
      <c r="D20" s="21" t="s">
        <v>24</v>
      </c>
      <c r="E20" s="22"/>
      <c r="F20" s="22">
        <v>800</v>
      </c>
      <c r="G20" s="23" t="s">
        <v>25</v>
      </c>
      <c r="H20" s="23">
        <f>18*4</f>
        <v>72</v>
      </c>
      <c r="I20" s="35">
        <f>F20*H20</f>
        <v>57600</v>
      </c>
    </row>
    <row r="21" ht="28.5" spans="2:9">
      <c r="B21" s="19" t="s">
        <v>46</v>
      </c>
      <c r="C21" s="27" t="s">
        <v>47</v>
      </c>
      <c r="D21" s="21"/>
      <c r="E21" s="22"/>
      <c r="F21" s="22">
        <v>630</v>
      </c>
      <c r="G21" s="23" t="s">
        <v>25</v>
      </c>
      <c r="H21" s="23">
        <f>18</f>
        <v>18</v>
      </c>
      <c r="I21" s="35">
        <f>F21*H21</f>
        <v>11340</v>
      </c>
    </row>
    <row r="22" customFormat="1" ht="16.5" spans="2:9">
      <c r="B22" s="28" t="s">
        <v>42</v>
      </c>
      <c r="C22" s="29"/>
      <c r="D22" s="29"/>
      <c r="E22" s="29"/>
      <c r="F22" s="29"/>
      <c r="G22" s="29"/>
      <c r="H22" s="30"/>
      <c r="I22" s="36">
        <f>SUM(I20:I21)</f>
        <v>68940</v>
      </c>
    </row>
    <row r="23" customFormat="1" ht="15" spans="2:9">
      <c r="B23" s="17" t="s">
        <v>48</v>
      </c>
      <c r="C23" s="18"/>
      <c r="D23" s="18"/>
      <c r="E23" s="18"/>
      <c r="F23" s="18"/>
      <c r="G23" s="18"/>
      <c r="H23" s="18"/>
      <c r="I23" s="34"/>
    </row>
    <row r="24" customFormat="1" spans="2:9">
      <c r="B24" s="19" t="s">
        <v>44</v>
      </c>
      <c r="C24" s="20" t="s">
        <v>45</v>
      </c>
      <c r="D24" s="21" t="s">
        <v>24</v>
      </c>
      <c r="E24" s="22"/>
      <c r="F24" s="22">
        <v>800</v>
      </c>
      <c r="G24" s="23" t="s">
        <v>25</v>
      </c>
      <c r="H24" s="23">
        <f>1*6</f>
        <v>6</v>
      </c>
      <c r="I24" s="35">
        <f>F24*H24</f>
        <v>4800</v>
      </c>
    </row>
    <row r="25" customFormat="1" ht="28.5" spans="2:9">
      <c r="B25" s="19" t="s">
        <v>46</v>
      </c>
      <c r="C25" s="27" t="s">
        <v>47</v>
      </c>
      <c r="D25" s="21"/>
      <c r="E25" s="22"/>
      <c r="F25" s="22">
        <v>630</v>
      </c>
      <c r="G25" s="23" t="s">
        <v>25</v>
      </c>
      <c r="H25" s="23">
        <f>1*6</f>
        <v>6</v>
      </c>
      <c r="I25" s="35">
        <f>F25*H25</f>
        <v>3780</v>
      </c>
    </row>
    <row r="26" ht="16.5" spans="2:9">
      <c r="B26" s="28" t="s">
        <v>42</v>
      </c>
      <c r="C26" s="29"/>
      <c r="D26" s="29"/>
      <c r="E26" s="29"/>
      <c r="F26" s="29"/>
      <c r="G26" s="29"/>
      <c r="H26" s="30"/>
      <c r="I26" s="36">
        <f>SUM(I24:I25)</f>
        <v>8580</v>
      </c>
    </row>
    <row r="27" ht="15" spans="2:9">
      <c r="B27" s="17" t="s">
        <v>49</v>
      </c>
      <c r="C27" s="18"/>
      <c r="D27" s="18"/>
      <c r="E27" s="18"/>
      <c r="F27" s="18"/>
      <c r="G27" s="18"/>
      <c r="H27" s="18"/>
      <c r="I27" s="34"/>
    </row>
    <row r="28" spans="2:9">
      <c r="B28" s="19" t="s">
        <v>50</v>
      </c>
      <c r="C28" s="20" t="s">
        <v>51</v>
      </c>
      <c r="D28" s="21" t="s">
        <v>24</v>
      </c>
      <c r="E28" s="22"/>
      <c r="F28" s="22">
        <v>1056</v>
      </c>
      <c r="G28" s="23" t="s">
        <v>39</v>
      </c>
      <c r="H28" s="23">
        <v>1</v>
      </c>
      <c r="I28" s="35">
        <f>F28*H28</f>
        <v>1056</v>
      </c>
    </row>
    <row r="29" ht="16.5" spans="2:9">
      <c r="B29" s="28" t="s">
        <v>42</v>
      </c>
      <c r="C29" s="29"/>
      <c r="D29" s="29"/>
      <c r="E29" s="29"/>
      <c r="F29" s="29"/>
      <c r="G29" s="29"/>
      <c r="H29" s="30"/>
      <c r="I29" s="36">
        <f>SUM(I28:I28)</f>
        <v>1056</v>
      </c>
    </row>
    <row r="30" ht="17.25" spans="2:9">
      <c r="B30" s="31" t="s">
        <v>11</v>
      </c>
      <c r="C30" s="32"/>
      <c r="D30" s="32"/>
      <c r="E30" s="32"/>
      <c r="F30" s="32"/>
      <c r="G30" s="32"/>
      <c r="H30" s="32"/>
      <c r="I30" s="37">
        <f>I18+I22+I26+I29</f>
        <v>184176</v>
      </c>
    </row>
  </sheetData>
  <mergeCells count="13">
    <mergeCell ref="B1:I1"/>
    <mergeCell ref="B8:I8"/>
    <mergeCell ref="B18:H18"/>
    <mergeCell ref="B19:I19"/>
    <mergeCell ref="B22:H22"/>
    <mergeCell ref="B23:I23"/>
    <mergeCell ref="B26:H26"/>
    <mergeCell ref="B27:I27"/>
    <mergeCell ref="B29:H29"/>
    <mergeCell ref="B30:H30"/>
    <mergeCell ref="D9:D17"/>
    <mergeCell ref="D20:D21"/>
    <mergeCell ref="D24:D25"/>
  </mergeCells>
  <hyperlinks>
    <hyperlink ref="C4" r:id="rId1" display="Winnie.yang@ubs-cn.com"/>
  </hyperlinks>
  <printOptions horizontalCentered="1"/>
  <pageMargins left="0.236220472440945" right="0.236220472440945" top="0.748031496062992" bottom="0.748031496062992" header="0.31496062992126" footer="0.31496062992126"/>
  <pageSetup paperSize="9" scale="7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</vt:lpstr>
      <vt:lpstr>Medical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小野那个野</cp:lastModifiedBy>
  <dcterms:created xsi:type="dcterms:W3CDTF">2016-07-03T01:42:00Z</dcterms:created>
  <cp:lastPrinted>2021-05-03T18:39:00Z</cp:lastPrinted>
  <dcterms:modified xsi:type="dcterms:W3CDTF">2025-03-20T03:23:13Z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0046C9BC293C4A6BB7FA6B9147A3EB9B_13</vt:lpwstr>
  </property>
</Properties>
</file>