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报价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22" l="1"/>
  <c r="K24" i="22"/>
  <c r="E5" i="22" s="1"/>
  <c r="K25" i="22"/>
  <c r="K26" i="22"/>
  <c r="K27" i="22"/>
  <c r="K28" i="22"/>
  <c r="K23" i="22"/>
  <c r="K19" i="22"/>
  <c r="K20" i="22"/>
  <c r="K22" i="22"/>
  <c r="K21" i="22"/>
  <c r="K14" i="22"/>
  <c r="K15" i="22"/>
  <c r="K16" i="22"/>
  <c r="K17" i="22"/>
  <c r="E3" i="22" s="1"/>
  <c r="K31" i="22"/>
  <c r="K30" i="22" s="1"/>
  <c r="E6" i="22" l="1"/>
  <c r="K18" i="22"/>
  <c r="E4" i="22"/>
  <c r="K13" i="22"/>
  <c r="E7" i="22" l="1"/>
  <c r="E8" i="22" s="1"/>
  <c r="K32" i="22"/>
  <c r="G34" i="22" s="1"/>
  <c r="K33" i="22" l="1"/>
</calcChain>
</file>

<file path=xl/sharedStrings.xml><?xml version="1.0" encoding="utf-8"?>
<sst xmlns="http://schemas.openxmlformats.org/spreadsheetml/2006/main" count="93" uniqueCount="72">
  <si>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</si>
  <si>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</si>
  <si>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</si>
  <si>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</si>
  <si>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</si>
  <si>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</si>
  <si>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</si>
  <si>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</si>
  <si>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</si>
  <si>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税费</t>
    <phoneticPr fontId="2" type="noConversion"/>
  </si>
  <si>
    <t>项目策划</t>
    <phoneticPr fontId="2" type="noConversion"/>
  </si>
  <si>
    <t>Design - Designer</t>
    <phoneticPr fontId="2" type="noConversion"/>
  </si>
  <si>
    <t>Digital - HTML/Flash Developer</t>
  </si>
  <si>
    <t>Advertising - Account Manager</t>
    <phoneticPr fontId="2" type="noConversion"/>
  </si>
  <si>
    <t>策略经理</t>
    <phoneticPr fontId="2" type="noConversion"/>
  </si>
  <si>
    <t>备注</t>
    <phoneticPr fontId="2" type="noConversion"/>
  </si>
  <si>
    <t>4.0 平台管理</t>
    <phoneticPr fontId="2" type="noConversion"/>
  </si>
  <si>
    <t>项目平台上线后的运维管理</t>
    <phoneticPr fontId="2" type="noConversion"/>
  </si>
  <si>
    <t>项目管理</t>
    <phoneticPr fontId="2" type="noConversion"/>
  </si>
  <si>
    <t>5.0 税</t>
    <phoneticPr fontId="2" type="noConversion"/>
  </si>
  <si>
    <t>Copywriter</t>
    <phoneticPr fontId="2" type="noConversion"/>
  </si>
  <si>
    <t>文案</t>
    <phoneticPr fontId="2" type="noConversion"/>
  </si>
  <si>
    <t>销售代表端 邮件版推文1篇+                                  医生端手机版newsletter1篇</t>
    <phoneticPr fontId="2" type="noConversion"/>
  </si>
  <si>
    <t>1.0 创意策划</t>
    <phoneticPr fontId="2" type="noConversion"/>
  </si>
  <si>
    <t>交互体验策划、H5创意</t>
    <phoneticPr fontId="25" type="noConversion"/>
  </si>
  <si>
    <t>销售端1个+医生端1个</t>
    <phoneticPr fontId="2" type="noConversion"/>
  </si>
  <si>
    <t>newsletter设计</t>
    <phoneticPr fontId="25" type="noConversion"/>
  </si>
  <si>
    <t>菲凡医讯公众号运营报价</t>
    <phoneticPr fontId="2" type="noConversion"/>
  </si>
  <si>
    <t>销售端+医生端使用教程介绍</t>
    <phoneticPr fontId="2" type="noConversion"/>
  </si>
  <si>
    <t>推送信息，预估4条</t>
    <phoneticPr fontId="2" type="noConversion"/>
  </si>
  <si>
    <t>医学推文设计排版美化</t>
    <phoneticPr fontId="2" type="noConversion"/>
  </si>
  <si>
    <t>每月推送4篇文章，预估12篇</t>
    <phoneticPr fontId="2" type="noConversion"/>
  </si>
  <si>
    <t>H5页面预估5P</t>
    <phoneticPr fontId="2" type="noConversion"/>
  </si>
  <si>
    <t>设计+发送</t>
    <phoneticPr fontId="2" type="noConversion"/>
  </si>
  <si>
    <t>3.0 制作搭建</t>
    <phoneticPr fontId="2" type="noConversion"/>
  </si>
  <si>
    <t>H5搭建制作</t>
    <phoneticPr fontId="2" type="noConversion"/>
  </si>
  <si>
    <t>单页设计</t>
    <phoneticPr fontId="2" type="noConversion"/>
  </si>
  <si>
    <t>医生端单页设计</t>
    <phoneticPr fontId="2" type="noConversion"/>
  </si>
  <si>
    <t>H5设计</t>
    <phoneticPr fontId="2" type="noConversion"/>
  </si>
  <si>
    <t>医学推文</t>
    <phoneticPr fontId="2" type="noConversion"/>
  </si>
  <si>
    <t>视频脚本、视频旁白（视频时长预估1分钟）</t>
    <phoneticPr fontId="2" type="noConversion"/>
  </si>
  <si>
    <t>推广视频（时长预估1分钟）</t>
    <phoneticPr fontId="2" type="noConversion"/>
  </si>
  <si>
    <t>秒</t>
    <phoneticPr fontId="2" type="noConversion"/>
  </si>
  <si>
    <t>分钟</t>
    <phoneticPr fontId="2" type="noConversion"/>
  </si>
  <si>
    <t>全程维护及运维，公众号推文推送等日常维护，3个月，每周2小时计算</t>
    <phoneticPr fontId="25" type="noConversion"/>
  </si>
  <si>
    <t>销售代表端 邮件版newsletter1篇+                                  医生端手机版newsletter1篇</t>
    <phoneticPr fontId="2" type="noConversion"/>
  </si>
  <si>
    <t>newsletter文字</t>
    <phoneticPr fontId="2" type="noConversion"/>
  </si>
  <si>
    <t>H5-2个</t>
    <phoneticPr fontId="2" type="noConversion"/>
  </si>
  <si>
    <t>医学推文-12篇</t>
    <phoneticPr fontId="2" type="noConversion"/>
  </si>
  <si>
    <t>推文-2篇</t>
    <phoneticPr fontId="2" type="noConversion"/>
  </si>
  <si>
    <t>H5页面预估5P</t>
    <phoneticPr fontId="2" type="noConversion"/>
  </si>
  <si>
    <t>包含素材收集、整理、拍摄</t>
    <phoneticPr fontId="2" type="noConversion"/>
  </si>
  <si>
    <t>根据创意脚本，对已经存在的素材进行剪辑、处理、拼接、合成</t>
    <phoneticPr fontId="2" type="noConversion"/>
  </si>
  <si>
    <t>视频制作-Video</t>
    <phoneticPr fontId="2" type="noConversion"/>
  </si>
  <si>
    <t>Video 剪辑</t>
    <phoneticPr fontId="2" type="noConversion"/>
  </si>
  <si>
    <t>Flash/二维动画设计</t>
    <phoneticPr fontId="2" type="noConversion"/>
  </si>
  <si>
    <t>配乐、配音</t>
    <phoneticPr fontId="2" type="noConversion"/>
  </si>
  <si>
    <t>视频文件编辑/视频较色</t>
    <phoneticPr fontId="41" type="noConversion"/>
  </si>
  <si>
    <t>调节视频亮度,对比度,饱和度等</t>
    <phoneticPr fontId="2" type="noConversion"/>
  </si>
  <si>
    <t>Total</t>
    <phoneticPr fontId="2" type="noConversion"/>
  </si>
  <si>
    <t>Item</t>
    <phoneticPr fontId="2" type="noConversion"/>
  </si>
  <si>
    <t>Descripation描述</t>
  </si>
  <si>
    <t>Quotation
报价</t>
  </si>
  <si>
    <t>总计 Total</t>
  </si>
  <si>
    <t>报价明细表 Quotation Breakdown</t>
  </si>
  <si>
    <t>麦田执行部分</t>
    <phoneticPr fontId="2" type="noConversion"/>
  </si>
  <si>
    <t>创意策划</t>
    <phoneticPr fontId="2" type="noConversion"/>
  </si>
  <si>
    <t>2.0 创意设计</t>
    <phoneticPr fontId="2" type="noConversion"/>
  </si>
  <si>
    <t>创意设计</t>
    <phoneticPr fontId="2" type="noConversion"/>
  </si>
  <si>
    <t>制作搭建</t>
    <phoneticPr fontId="2" type="noConversion"/>
  </si>
  <si>
    <t>平台管理</t>
    <phoneticPr fontId="2" type="noConversion"/>
  </si>
  <si>
    <t>税费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</si>
</sst>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</numFmts>
  <fonts count="49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3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0" borderId="0">
      <alignment vertical="top"/>
    </xf>
    <xf numFmtId="43" fontId="1" fillId="0" borderId="0" applyFont="0" applyFill="0" applyBorder="0" applyAlignment="0" applyProtection="0">
      <alignment vertical="center"/>
    </xf>
  </cellStyleXfs>
  <cellXfs count="87"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24" borderId="11" xfId="0" applyFont="1" applyFill="1" applyBorder="1" applyAlignment="1">
      <alignment horizontal="center" vertical="center" wrapText="1"/>
    </xf>
    <xf numFmtId="176" fontId="31" fillId="24" borderId="16" xfId="0" applyNumberFormat="1" applyFont="1" applyFill="1" applyBorder="1" applyAlignment="1">
      <alignment horizontal="center" vertical="center" wrapText="1"/>
    </xf>
    <xf numFmtId="176" fontId="31" fillId="24" borderId="12" xfId="0" applyNumberFormat="1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176" fontId="31" fillId="24" borderId="1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6" fillId="0" borderId="17" xfId="0" applyFont="1" applyFill="1" applyBorder="1" applyAlignment="1">
      <alignment vertical="center" wrapText="1"/>
    </xf>
    <xf numFmtId="176" fontId="29" fillId="25" borderId="10" xfId="0" applyNumberFormat="1" applyFont="1" applyFill="1" applyBorder="1" applyAlignment="1">
      <alignment horizontal="right" vertical="center"/>
    </xf>
    <xf numFmtId="0" fontId="32" fillId="26" borderId="10" xfId="0" applyFont="1" applyFill="1" applyBorder="1" applyAlignment="1">
      <alignment vertical="center"/>
    </xf>
    <xf numFmtId="0" fontId="30" fillId="25" borderId="22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vertical="center"/>
    </xf>
    <xf numFmtId="0" fontId="35" fillId="0" borderId="19" xfId="0" applyFont="1" applyFill="1" applyBorder="1" applyAlignment="1">
      <alignment horizontal="center" vertical="center"/>
    </xf>
    <xf numFmtId="0" fontId="34" fillId="0" borderId="0" xfId="0" applyFont="1"/>
    <xf numFmtId="0" fontId="35" fillId="0" borderId="17" xfId="0" applyFont="1" applyFill="1" applyBorder="1" applyAlignment="1">
      <alignment vertical="center"/>
    </xf>
    <xf numFmtId="0" fontId="36" fillId="0" borderId="17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0" fontId="35" fillId="0" borderId="17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left" vertical="center"/>
    </xf>
    <xf numFmtId="0" fontId="36" fillId="0" borderId="17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/>
    </xf>
    <xf numFmtId="177" fontId="33" fillId="25" borderId="10" xfId="0" applyNumberFormat="1" applyFont="1" applyFill="1" applyBorder="1" applyAlignment="1">
      <alignment horizontal="right"/>
    </xf>
    <xf numFmtId="0" fontId="35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1" fontId="35" fillId="0" borderId="18" xfId="0" applyNumberFormat="1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vertical="center"/>
    </xf>
    <xf numFmtId="0" fontId="34" fillId="0" borderId="17" xfId="0" applyFont="1" applyBorder="1" applyAlignment="1"/>
    <xf numFmtId="0" fontId="36" fillId="29" borderId="17" xfId="0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center" vertical="center" wrapText="1"/>
    </xf>
    <xf numFmtId="0" fontId="35" fillId="0" borderId="17" xfId="119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/>
    </xf>
    <xf numFmtId="0" fontId="40" fillId="0" borderId="27" xfId="0" applyFont="1" applyFill="1" applyBorder="1" applyAlignment="1" applyProtection="1">
      <alignment vertical="center" wrapText="1"/>
    </xf>
    <xf numFmtId="0" fontId="0" fillId="0" borderId="0" xfId="0"/>
    <xf numFmtId="0" fontId="42" fillId="30" borderId="18" xfId="0" applyFont="1" applyFill="1" applyBorder="1" applyAlignment="1">
      <alignment horizontal="center" vertical="center"/>
    </xf>
    <xf numFmtId="0" fontId="42" fillId="30" borderId="17" xfId="0" applyFont="1" applyFill="1" applyBorder="1" applyAlignment="1">
      <alignment horizontal="center" vertical="center"/>
    </xf>
    <xf numFmtId="0" fontId="29" fillId="0" borderId="0" xfId="0" applyFont="1"/>
    <xf numFmtId="0" fontId="43" fillId="0" borderId="0" xfId="0" applyFont="1"/>
    <xf numFmtId="0" fontId="29" fillId="0" borderId="0" xfId="0" applyFont="1" applyAlignment="1">
      <alignment horizontal="right"/>
    </xf>
    <xf numFmtId="0" fontId="29" fillId="0" borderId="18" xfId="0" applyFont="1" applyBorder="1" applyAlignment="1">
      <alignment horizontal="center" vertical="center"/>
    </xf>
    <xf numFmtId="43" fontId="29" fillId="0" borderId="17" xfId="120" applyFont="1" applyBorder="1" applyAlignment="1"/>
    <xf numFmtId="0" fontId="44" fillId="0" borderId="0" xfId="0" applyFont="1"/>
    <xf numFmtId="0" fontId="29" fillId="0" borderId="18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120" applyNumberFormat="1" applyFont="1" applyBorder="1" applyAlignment="1"/>
    <xf numFmtId="0" fontId="29" fillId="0" borderId="0" xfId="0" applyFont="1" applyBorder="1" applyAlignment="1">
      <alignment horizontal="center"/>
    </xf>
    <xf numFmtId="0" fontId="46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177" fontId="45" fillId="27" borderId="17" xfId="0" applyNumberFormat="1" applyFont="1" applyFill="1" applyBorder="1" applyAlignment="1">
      <alignment vertical="center"/>
    </xf>
    <xf numFmtId="0" fontId="45" fillId="27" borderId="17" xfId="0" applyFont="1" applyFill="1" applyBorder="1" applyAlignment="1">
      <alignment vertical="center"/>
    </xf>
    <xf numFmtId="0" fontId="48" fillId="27" borderId="17" xfId="0" applyFont="1" applyFill="1" applyBorder="1" applyAlignment="1">
      <alignment vertical="center"/>
    </xf>
    <xf numFmtId="43" fontId="45" fillId="0" borderId="17" xfId="120" applyNumberFormat="1" applyFont="1" applyBorder="1" applyAlignment="1"/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47" fillId="28" borderId="26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45" fillId="27" borderId="18" xfId="0" applyFont="1" applyFill="1" applyBorder="1" applyAlignment="1">
      <alignment horizontal="center" vertical="center"/>
    </xf>
    <xf numFmtId="0" fontId="45" fillId="27" borderId="19" xfId="0" applyFont="1" applyFill="1" applyBorder="1" applyAlignment="1">
      <alignment horizontal="center" vertical="center"/>
    </xf>
    <xf numFmtId="10" fontId="36" fillId="0" borderId="18" xfId="0" applyNumberFormat="1" applyFont="1" applyFill="1" applyBorder="1" applyAlignment="1">
      <alignment horizontal="left" vertical="center" wrapText="1"/>
    </xf>
    <xf numFmtId="10" fontId="36" fillId="0" borderId="19" xfId="0" applyNumberFormat="1" applyFont="1" applyFill="1" applyBorder="1" applyAlignment="1">
      <alignment horizontal="left" vertical="center" wrapText="1"/>
    </xf>
    <xf numFmtId="0" fontId="31" fillId="24" borderId="16" xfId="0" applyFont="1" applyFill="1" applyBorder="1" applyAlignment="1">
      <alignment horizontal="center" vertical="center" wrapText="1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21" xfId="0" applyFont="1" applyFill="1" applyBorder="1" applyAlignment="1">
      <alignment horizontal="center" vertical="center" wrapText="1"/>
    </xf>
    <xf numFmtId="43" fontId="35" fillId="0" borderId="24" xfId="120" applyFont="1" applyFill="1" applyBorder="1" applyAlignment="1">
      <alignment horizontal="center" vertical="center"/>
    </xf>
    <xf numFmtId="43" fontId="35" fillId="0" borderId="25" xfId="12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6" fillId="29" borderId="24" xfId="0" applyFont="1" applyFill="1" applyBorder="1" applyAlignment="1">
      <alignment horizontal="left" vertical="center" wrapText="1"/>
    </xf>
    <xf numFmtId="0" fontId="36" fillId="29" borderId="25" xfId="0" applyFont="1" applyFill="1" applyBorder="1" applyAlignment="1">
      <alignment horizontal="left" vertical="center" wrapText="1"/>
    </xf>
    <xf numFmtId="0" fontId="36" fillId="29" borderId="23" xfId="0" applyFont="1" applyFill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177" fontId="45" fillId="27" borderId="18" xfId="0" applyNumberFormat="1" applyFont="1" applyFill="1" applyBorder="1" applyAlignment="1">
      <alignment horizontal="center" vertical="center"/>
    </xf>
    <xf numFmtId="177" fontId="45" fillId="27" borderId="28" xfId="0" applyNumberFormat="1" applyFont="1" applyFill="1" applyBorder="1" applyAlignment="1">
      <alignment horizontal="center" vertical="center"/>
    </xf>
    <xf numFmtId="177" fontId="45" fillId="27" borderId="1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23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" xfId="121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千位分隔 2" xfId="122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C1" zoomScale="89" zoomScaleNormal="89" workbookViewId="0">
      <selection activeCell="I31" sqref="I31"/>
    </sheetView>
  </sheetViews>
  <sheetFormatPr defaultColWidth="8.875" defaultRowHeight="14.25" x14ac:dyDescent="0.15"/>
  <cols>
    <col min="2" max="2" width="14.875" customWidth="1"/>
    <col min="3" max="3" width="23" customWidth="1"/>
    <col min="4" max="4" width="34.125" customWidth="1"/>
    <col min="5" max="5" width="32.5" customWidth="1"/>
    <col min="6" max="6" width="27.625" customWidth="1"/>
    <col min="7" max="8" width="7" customWidth="1"/>
    <col min="9" max="9" width="10.375" customWidth="1"/>
    <col min="10" max="10" width="7.875" customWidth="1"/>
    <col min="11" max="11" width="23.875" bestFit="1" customWidth="1"/>
    <col min="12" max="12" width="23.75" customWidth="1"/>
    <col min="15" max="15" width="18.25" customWidth="1"/>
  </cols>
  <sheetData>
    <row r="1" spans="1:15" ht="45.75" customHeight="1" x14ac:dyDescent="0.15">
      <c r="B1" s="63" t="s">
        <v>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85"/>
      <c r="N1" s="86"/>
      <c r="O1" s="86"/>
    </row>
    <row r="2" spans="1:15" s="37" customFormat="1" ht="18" x14ac:dyDescent="0.35">
      <c r="B2" s="38" t="s">
        <v>60</v>
      </c>
      <c r="C2" s="39" t="s">
        <v>61</v>
      </c>
      <c r="D2" s="39"/>
      <c r="E2" s="39" t="s">
        <v>62</v>
      </c>
      <c r="F2" s="40"/>
      <c r="G2" s="41"/>
      <c r="H2" s="42"/>
      <c r="I2" s="42"/>
      <c r="J2" s="42"/>
    </row>
    <row r="3" spans="1:15" s="37" customFormat="1" ht="24.75" customHeight="1" x14ac:dyDescent="0.35">
      <c r="B3" s="43">
        <v>1</v>
      </c>
      <c r="C3" s="79" t="s">
        <v>66</v>
      </c>
      <c r="D3" s="80"/>
      <c r="E3" s="44">
        <f>SUM(K14:K17)</f>
        <v>20300</v>
      </c>
      <c r="F3" s="40"/>
      <c r="G3" s="45"/>
      <c r="H3" s="42"/>
      <c r="I3" s="42"/>
      <c r="J3" s="42"/>
    </row>
    <row r="4" spans="1:15" s="37" customFormat="1" ht="18" x14ac:dyDescent="0.35">
      <c r="B4" s="43">
        <v>2</v>
      </c>
      <c r="C4" s="79" t="s">
        <v>68</v>
      </c>
      <c r="D4" s="80"/>
      <c r="E4" s="44">
        <f>SUM(K19:K22)</f>
        <v>32224</v>
      </c>
      <c r="F4" s="40"/>
      <c r="G4" s="45"/>
      <c r="H4" s="42"/>
      <c r="I4" s="42"/>
      <c r="J4" s="42"/>
    </row>
    <row r="5" spans="1:15" s="37" customFormat="1" ht="18" x14ac:dyDescent="0.35">
      <c r="B5" s="43">
        <v>3</v>
      </c>
      <c r="C5" s="79" t="s">
        <v>69</v>
      </c>
      <c r="D5" s="80"/>
      <c r="E5" s="44">
        <f>SUM(K24:K29)</f>
        <v>74180</v>
      </c>
      <c r="F5" s="40"/>
      <c r="G5" s="45"/>
      <c r="H5" s="42"/>
      <c r="I5" s="42"/>
      <c r="J5" s="42"/>
    </row>
    <row r="6" spans="1:15" s="37" customFormat="1" ht="18" x14ac:dyDescent="0.35">
      <c r="B6" s="43">
        <v>4</v>
      </c>
      <c r="C6" s="59" t="s">
        <v>70</v>
      </c>
      <c r="D6" s="60"/>
      <c r="E6" s="44">
        <f>SUM(K31)</f>
        <v>5352</v>
      </c>
      <c r="F6" s="40"/>
      <c r="G6" s="45"/>
      <c r="H6" s="42"/>
      <c r="I6" s="42"/>
      <c r="J6" s="42"/>
    </row>
    <row r="7" spans="1:15" s="37" customFormat="1" ht="18" x14ac:dyDescent="0.35">
      <c r="B7" s="43">
        <v>5</v>
      </c>
      <c r="C7" s="59" t="s">
        <v>71</v>
      </c>
      <c r="D7" s="60"/>
      <c r="E7" s="44">
        <f>SUM(E3:E6)*0.067</f>
        <v>8847.7520000000004</v>
      </c>
      <c r="F7" s="40"/>
      <c r="G7" s="45"/>
      <c r="H7" s="42"/>
      <c r="I7" s="42"/>
      <c r="J7" s="42"/>
    </row>
    <row r="8" spans="1:15" s="37" customFormat="1" ht="21" x14ac:dyDescent="0.4">
      <c r="B8" s="46"/>
      <c r="C8" s="79" t="s">
        <v>63</v>
      </c>
      <c r="D8" s="80"/>
      <c r="E8" s="58">
        <f>SUM(E3:E7)</f>
        <v>140903.75200000001</v>
      </c>
      <c r="F8" s="40"/>
      <c r="G8" s="42"/>
      <c r="H8" s="42"/>
      <c r="I8" s="42"/>
      <c r="J8" s="42"/>
    </row>
    <row r="9" spans="1:15" s="37" customFormat="1" ht="17.25" x14ac:dyDescent="0.3">
      <c r="B9" s="47"/>
      <c r="C9" s="48"/>
      <c r="D9" s="48"/>
      <c r="E9" s="49"/>
      <c r="F9" s="40"/>
      <c r="G9" s="42"/>
      <c r="H9" s="42"/>
      <c r="I9" s="42"/>
      <c r="J9" s="42"/>
    </row>
    <row r="10" spans="1:15" s="37" customFormat="1" ht="67.5" x14ac:dyDescent="0.4">
      <c r="B10" s="50"/>
      <c r="C10" s="51" t="s">
        <v>64</v>
      </c>
      <c r="D10" s="51"/>
      <c r="E10" s="52"/>
      <c r="F10" s="53"/>
      <c r="G10" s="53"/>
      <c r="H10" s="54"/>
      <c r="I10" s="54"/>
      <c r="J10" s="54"/>
    </row>
    <row r="11" spans="1:15" s="1" customFormat="1" ht="21" customHeight="1" thickBot="1" x14ac:dyDescent="0.2">
      <c r="A11" s="2"/>
      <c r="B11" s="61" t="s">
        <v>65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84"/>
      <c r="N11" s="84"/>
      <c r="O11" s="84"/>
    </row>
    <row r="12" spans="1:15" s="1" customFormat="1" ht="17.25" x14ac:dyDescent="0.15">
      <c r="A12" s="2"/>
      <c r="B12" s="3" t="s">
        <v>3</v>
      </c>
      <c r="C12" s="68" t="s">
        <v>4</v>
      </c>
      <c r="D12" s="69"/>
      <c r="E12" s="70"/>
      <c r="F12" s="4" t="s">
        <v>0</v>
      </c>
      <c r="G12" s="4" t="s">
        <v>6</v>
      </c>
      <c r="H12" s="4" t="s">
        <v>8</v>
      </c>
      <c r="I12" s="5" t="s">
        <v>5</v>
      </c>
      <c r="J12" s="6" t="s">
        <v>1</v>
      </c>
      <c r="K12" s="7" t="s">
        <v>2</v>
      </c>
      <c r="L12" s="7" t="s">
        <v>15</v>
      </c>
      <c r="M12" s="84"/>
      <c r="N12" s="84"/>
      <c r="O12" s="84"/>
    </row>
    <row r="13" spans="1:15" s="1" customFormat="1" ht="18" x14ac:dyDescent="0.35">
      <c r="A13" s="2"/>
      <c r="B13" s="12" t="s">
        <v>23</v>
      </c>
      <c r="C13" s="13"/>
      <c r="D13" s="13"/>
      <c r="E13" s="13"/>
      <c r="F13" s="10"/>
      <c r="G13" s="10"/>
      <c r="H13" s="10"/>
      <c r="I13" s="11"/>
      <c r="J13" s="11"/>
      <c r="K13" s="26">
        <f>SUM(K14:K17)</f>
        <v>20300</v>
      </c>
      <c r="L13" s="30"/>
      <c r="M13" s="84"/>
      <c r="N13" s="84"/>
      <c r="O13" s="84"/>
    </row>
    <row r="14" spans="1:15" s="16" customFormat="1" ht="29.25" customHeight="1" x14ac:dyDescent="0.3">
      <c r="A14" s="8"/>
      <c r="B14" s="73"/>
      <c r="C14" s="20" t="s">
        <v>10</v>
      </c>
      <c r="D14" s="14" t="s">
        <v>24</v>
      </c>
      <c r="E14" s="9"/>
      <c r="F14" s="15" t="s">
        <v>14</v>
      </c>
      <c r="G14" s="15" t="s">
        <v>7</v>
      </c>
      <c r="H14" s="15">
        <v>1</v>
      </c>
      <c r="I14" s="21">
        <v>8</v>
      </c>
      <c r="J14" s="21">
        <v>893</v>
      </c>
      <c r="K14" s="27">
        <f>I14*J14*H14</f>
        <v>7144</v>
      </c>
      <c r="L14" s="31"/>
      <c r="M14" s="84"/>
      <c r="N14" s="84"/>
      <c r="O14" s="84"/>
    </row>
    <row r="15" spans="1:15" s="16" customFormat="1" ht="38.25" customHeight="1" x14ac:dyDescent="0.3">
      <c r="A15" s="8"/>
      <c r="B15" s="74"/>
      <c r="C15" s="32" t="s">
        <v>21</v>
      </c>
      <c r="D15" s="34" t="s">
        <v>46</v>
      </c>
      <c r="E15" s="9" t="s">
        <v>45</v>
      </c>
      <c r="F15" s="15" t="s">
        <v>20</v>
      </c>
      <c r="G15" s="15" t="s">
        <v>7</v>
      </c>
      <c r="H15" s="15">
        <v>2</v>
      </c>
      <c r="I15" s="21">
        <v>10</v>
      </c>
      <c r="J15" s="21">
        <v>286</v>
      </c>
      <c r="K15" s="27">
        <f>I15*J15*H15</f>
        <v>5720</v>
      </c>
      <c r="L15" s="31"/>
      <c r="M15" s="84"/>
      <c r="N15" s="84"/>
      <c r="O15" s="84"/>
    </row>
    <row r="16" spans="1:15" s="16" customFormat="1" ht="23.25" customHeight="1" x14ac:dyDescent="0.3">
      <c r="A16" s="8"/>
      <c r="B16" s="74"/>
      <c r="C16" s="32" t="s">
        <v>21</v>
      </c>
      <c r="D16" s="14" t="s">
        <v>40</v>
      </c>
      <c r="E16" s="9" t="s">
        <v>28</v>
      </c>
      <c r="F16" s="15" t="s">
        <v>20</v>
      </c>
      <c r="G16" s="15" t="s">
        <v>7</v>
      </c>
      <c r="H16" s="15">
        <v>1</v>
      </c>
      <c r="I16" s="21">
        <v>22</v>
      </c>
      <c r="J16" s="21">
        <v>286</v>
      </c>
      <c r="K16" s="27">
        <f>I16*J16*H16</f>
        <v>6292</v>
      </c>
      <c r="L16" s="31"/>
    </row>
    <row r="17" spans="1:12" s="16" customFormat="1" ht="21" customHeight="1" x14ac:dyDescent="0.3">
      <c r="A17" s="8"/>
      <c r="B17" s="75"/>
      <c r="C17" s="32" t="s">
        <v>21</v>
      </c>
      <c r="D17" s="14" t="s">
        <v>29</v>
      </c>
      <c r="E17" s="9"/>
      <c r="F17" s="15" t="s">
        <v>20</v>
      </c>
      <c r="G17" s="15" t="s">
        <v>7</v>
      </c>
      <c r="H17" s="23">
        <v>1</v>
      </c>
      <c r="I17" s="23">
        <v>4</v>
      </c>
      <c r="J17" s="21">
        <v>286</v>
      </c>
      <c r="K17" s="27">
        <f>I17*J17*H17</f>
        <v>1144</v>
      </c>
      <c r="L17" s="31"/>
    </row>
    <row r="18" spans="1:12" s="1" customFormat="1" ht="18" x14ac:dyDescent="0.35">
      <c r="A18" s="2"/>
      <c r="B18" s="22" t="s">
        <v>67</v>
      </c>
      <c r="C18" s="13"/>
      <c r="D18" s="13"/>
      <c r="E18" s="13"/>
      <c r="F18" s="10"/>
      <c r="G18" s="10"/>
      <c r="H18" s="10"/>
      <c r="I18" s="11"/>
      <c r="J18" s="11"/>
      <c r="K18" s="26">
        <f>SUM(K19:K22)</f>
        <v>32224</v>
      </c>
      <c r="L18" s="30"/>
    </row>
    <row r="19" spans="1:12" s="16" customFormat="1" ht="42.75" customHeight="1" x14ac:dyDescent="0.3">
      <c r="A19" s="8"/>
      <c r="B19" s="71"/>
      <c r="C19" s="14" t="s">
        <v>26</v>
      </c>
      <c r="D19" s="34" t="s">
        <v>33</v>
      </c>
      <c r="E19" s="9" t="s">
        <v>22</v>
      </c>
      <c r="F19" s="24" t="s">
        <v>11</v>
      </c>
      <c r="G19" s="21" t="s">
        <v>7</v>
      </c>
      <c r="H19" s="25">
        <v>2</v>
      </c>
      <c r="I19" s="25">
        <v>8</v>
      </c>
      <c r="J19" s="25">
        <v>304</v>
      </c>
      <c r="K19" s="28">
        <f>SUM(H19*I19*J19)</f>
        <v>4864</v>
      </c>
      <c r="L19" s="35" t="s">
        <v>49</v>
      </c>
    </row>
    <row r="20" spans="1:12" s="16" customFormat="1" ht="27" customHeight="1" x14ac:dyDescent="0.3">
      <c r="A20" s="8"/>
      <c r="B20" s="72"/>
      <c r="C20" s="14" t="s">
        <v>38</v>
      </c>
      <c r="D20" s="14" t="s">
        <v>32</v>
      </c>
      <c r="E20" s="9" t="s">
        <v>25</v>
      </c>
      <c r="F20" s="24" t="s">
        <v>11</v>
      </c>
      <c r="G20" s="21" t="s">
        <v>7</v>
      </c>
      <c r="H20" s="21">
        <v>2</v>
      </c>
      <c r="I20" s="21">
        <v>8</v>
      </c>
      <c r="J20" s="25">
        <v>304</v>
      </c>
      <c r="K20" s="27">
        <f>SUM(H20*I20*J20)</f>
        <v>4864</v>
      </c>
      <c r="L20" s="35" t="s">
        <v>47</v>
      </c>
    </row>
    <row r="21" spans="1:12" s="16" customFormat="1" ht="27" customHeight="1" x14ac:dyDescent="0.3">
      <c r="A21" s="8"/>
      <c r="B21" s="72"/>
      <c r="C21" s="14" t="s">
        <v>36</v>
      </c>
      <c r="D21" s="14" t="s">
        <v>37</v>
      </c>
      <c r="E21" s="9"/>
      <c r="F21" s="24" t="s">
        <v>11</v>
      </c>
      <c r="G21" s="21" t="s">
        <v>7</v>
      </c>
      <c r="H21" s="21">
        <v>1</v>
      </c>
      <c r="I21" s="21">
        <v>2</v>
      </c>
      <c r="J21" s="25">
        <v>304</v>
      </c>
      <c r="K21" s="27">
        <f t="shared" ref="K21:K22" si="0">SUM(H21*I21*J21)</f>
        <v>608</v>
      </c>
      <c r="L21" s="35"/>
    </row>
    <row r="22" spans="1:12" s="16" customFormat="1" ht="27" customHeight="1" x14ac:dyDescent="0.3">
      <c r="A22" s="8"/>
      <c r="B22" s="72"/>
      <c r="C22" s="14" t="s">
        <v>39</v>
      </c>
      <c r="D22" s="14" t="s">
        <v>30</v>
      </c>
      <c r="E22" s="9" t="s">
        <v>31</v>
      </c>
      <c r="F22" s="24" t="s">
        <v>11</v>
      </c>
      <c r="G22" s="21" t="s">
        <v>7</v>
      </c>
      <c r="H22" s="21">
        <v>12</v>
      </c>
      <c r="I22" s="21">
        <v>6</v>
      </c>
      <c r="J22" s="25">
        <v>304</v>
      </c>
      <c r="K22" s="27">
        <f t="shared" si="0"/>
        <v>21888</v>
      </c>
      <c r="L22" s="35" t="s">
        <v>48</v>
      </c>
    </row>
    <row r="23" spans="1:12" s="1" customFormat="1" ht="18" x14ac:dyDescent="0.35">
      <c r="A23" s="2"/>
      <c r="B23" s="22" t="s">
        <v>34</v>
      </c>
      <c r="C23" s="13"/>
      <c r="D23" s="13"/>
      <c r="E23" s="13"/>
      <c r="F23" s="10"/>
      <c r="G23" s="10"/>
      <c r="H23" s="10"/>
      <c r="I23" s="11"/>
      <c r="J23" s="11"/>
      <c r="K23" s="26">
        <f>SUM(K24:K29)</f>
        <v>74180</v>
      </c>
      <c r="L23" s="30"/>
    </row>
    <row r="24" spans="1:12" s="16" customFormat="1" ht="27" customHeight="1" x14ac:dyDescent="0.3">
      <c r="A24" s="8"/>
      <c r="B24" s="73"/>
      <c r="C24" s="32" t="s">
        <v>35</v>
      </c>
      <c r="D24" s="14" t="s">
        <v>50</v>
      </c>
      <c r="E24" s="9" t="s">
        <v>25</v>
      </c>
      <c r="F24" s="23" t="s">
        <v>12</v>
      </c>
      <c r="G24" s="21" t="s">
        <v>43</v>
      </c>
      <c r="H24" s="21">
        <v>2</v>
      </c>
      <c r="I24" s="21">
        <v>20</v>
      </c>
      <c r="J24" s="21">
        <v>402</v>
      </c>
      <c r="K24" s="27">
        <f t="shared" ref="K24:K29" si="1">SUM(H24*I24*J24)</f>
        <v>16080</v>
      </c>
      <c r="L24" s="31"/>
    </row>
    <row r="25" spans="1:12" s="16" customFormat="1" ht="27" customHeight="1" x14ac:dyDescent="0.3">
      <c r="A25" s="8"/>
      <c r="B25" s="74"/>
      <c r="C25" s="76" t="s">
        <v>41</v>
      </c>
      <c r="D25" s="14" t="s">
        <v>53</v>
      </c>
      <c r="E25" s="14" t="s">
        <v>51</v>
      </c>
      <c r="F25" s="23"/>
      <c r="G25" s="21" t="s">
        <v>43</v>
      </c>
      <c r="H25" s="21">
        <v>1</v>
      </c>
      <c r="I25" s="21">
        <v>1</v>
      </c>
      <c r="J25" s="21">
        <v>5700</v>
      </c>
      <c r="K25" s="27">
        <f t="shared" si="1"/>
        <v>5700</v>
      </c>
      <c r="L25" s="31"/>
    </row>
    <row r="26" spans="1:12" s="16" customFormat="1" ht="33" x14ac:dyDescent="0.3">
      <c r="A26" s="8"/>
      <c r="B26" s="74"/>
      <c r="C26" s="77"/>
      <c r="D26" s="14" t="s">
        <v>54</v>
      </c>
      <c r="E26" s="9" t="s">
        <v>52</v>
      </c>
      <c r="F26" s="23"/>
      <c r="G26" s="21" t="s">
        <v>43</v>
      </c>
      <c r="H26" s="21">
        <v>1</v>
      </c>
      <c r="I26" s="21">
        <v>1</v>
      </c>
      <c r="J26" s="21">
        <v>1000</v>
      </c>
      <c r="K26" s="27">
        <f t="shared" si="1"/>
        <v>1000</v>
      </c>
      <c r="L26" s="31"/>
    </row>
    <row r="27" spans="1:12" s="16" customFormat="1" ht="27" customHeight="1" x14ac:dyDescent="0.3">
      <c r="A27" s="8"/>
      <c r="B27" s="74"/>
      <c r="C27" s="77"/>
      <c r="D27" s="14" t="s">
        <v>55</v>
      </c>
      <c r="E27" s="9" t="s">
        <v>58</v>
      </c>
      <c r="F27" s="23"/>
      <c r="G27" s="21" t="s">
        <v>42</v>
      </c>
      <c r="H27" s="21">
        <v>1</v>
      </c>
      <c r="I27" s="21">
        <v>60</v>
      </c>
      <c r="J27" s="21">
        <v>260</v>
      </c>
      <c r="K27" s="27">
        <f t="shared" si="1"/>
        <v>15600</v>
      </c>
      <c r="L27" s="31"/>
    </row>
    <row r="28" spans="1:12" s="16" customFormat="1" ht="27" customHeight="1" x14ac:dyDescent="0.3">
      <c r="A28" s="8"/>
      <c r="B28" s="74"/>
      <c r="C28" s="77"/>
      <c r="D28" s="36" t="s">
        <v>57</v>
      </c>
      <c r="E28" s="9" t="s">
        <v>58</v>
      </c>
      <c r="F28" s="23"/>
      <c r="G28" s="21" t="s">
        <v>42</v>
      </c>
      <c r="H28" s="21">
        <v>1</v>
      </c>
      <c r="I28" s="21">
        <v>60</v>
      </c>
      <c r="J28" s="21">
        <v>580</v>
      </c>
      <c r="K28" s="27">
        <f t="shared" si="1"/>
        <v>34800</v>
      </c>
      <c r="L28" s="31"/>
    </row>
    <row r="29" spans="1:12" s="16" customFormat="1" ht="27" customHeight="1" x14ac:dyDescent="0.3">
      <c r="A29" s="8"/>
      <c r="B29" s="75"/>
      <c r="C29" s="78"/>
      <c r="D29" s="14" t="s">
        <v>56</v>
      </c>
      <c r="E29" s="9"/>
      <c r="F29" s="23"/>
      <c r="G29" s="21" t="s">
        <v>43</v>
      </c>
      <c r="H29" s="21">
        <v>1</v>
      </c>
      <c r="I29" s="21">
        <v>1</v>
      </c>
      <c r="J29" s="21">
        <v>1000</v>
      </c>
      <c r="K29" s="27">
        <f t="shared" si="1"/>
        <v>1000</v>
      </c>
      <c r="L29" s="31"/>
    </row>
    <row r="30" spans="1:12" s="1" customFormat="1" ht="18" x14ac:dyDescent="0.35">
      <c r="A30" s="2"/>
      <c r="B30" s="22" t="s">
        <v>16</v>
      </c>
      <c r="C30" s="13"/>
      <c r="D30" s="13"/>
      <c r="E30" s="13"/>
      <c r="F30" s="10"/>
      <c r="G30" s="10"/>
      <c r="H30" s="10"/>
      <c r="I30" s="11"/>
      <c r="J30" s="11"/>
      <c r="K30" s="26">
        <f>SUM(K31:K31)</f>
        <v>5352</v>
      </c>
      <c r="L30" s="30"/>
    </row>
    <row r="31" spans="1:12" s="16" customFormat="1" ht="33" x14ac:dyDescent="0.3">
      <c r="A31" s="8"/>
      <c r="B31" s="21"/>
      <c r="C31" s="18" t="s">
        <v>18</v>
      </c>
      <c r="D31" s="14" t="s">
        <v>17</v>
      </c>
      <c r="E31" s="9" t="s">
        <v>44</v>
      </c>
      <c r="F31" s="21" t="s">
        <v>13</v>
      </c>
      <c r="G31" s="21" t="s">
        <v>7</v>
      </c>
      <c r="H31" s="21">
        <v>12</v>
      </c>
      <c r="I31" s="21">
        <v>2</v>
      </c>
      <c r="J31" s="21">
        <v>223</v>
      </c>
      <c r="K31" s="27">
        <f>H31*I31*J31</f>
        <v>5352</v>
      </c>
      <c r="L31" s="33"/>
    </row>
    <row r="32" spans="1:12" s="1" customFormat="1" ht="18" x14ac:dyDescent="0.35">
      <c r="A32" s="2"/>
      <c r="B32" s="22" t="s">
        <v>19</v>
      </c>
      <c r="C32" s="13"/>
      <c r="D32" s="13"/>
      <c r="E32" s="13"/>
      <c r="F32" s="10"/>
      <c r="G32" s="10"/>
      <c r="H32" s="10"/>
      <c r="I32" s="11"/>
      <c r="J32" s="11"/>
      <c r="K32" s="26">
        <f>SUM(K13+K18+K23+K30)*D33</f>
        <v>8847.7520000000004</v>
      </c>
      <c r="L32" s="30"/>
    </row>
    <row r="33" spans="1:12" s="16" customFormat="1" ht="28.5" customHeight="1" x14ac:dyDescent="0.3">
      <c r="A33" s="8"/>
      <c r="B33" s="17"/>
      <c r="C33" s="18" t="s">
        <v>9</v>
      </c>
      <c r="D33" s="66">
        <v>6.7000000000000004E-2</v>
      </c>
      <c r="E33" s="67"/>
      <c r="F33" s="19"/>
      <c r="G33" s="19"/>
      <c r="H33" s="19"/>
      <c r="I33" s="19"/>
      <c r="J33" s="19"/>
      <c r="K33" s="29">
        <f>K32</f>
        <v>8847.7520000000004</v>
      </c>
      <c r="L33" s="31"/>
    </row>
    <row r="34" spans="1:12" ht="21" x14ac:dyDescent="0.15">
      <c r="B34" s="55" t="s">
        <v>59</v>
      </c>
      <c r="C34" s="56"/>
      <c r="D34" s="64"/>
      <c r="E34" s="65"/>
      <c r="F34" s="56"/>
      <c r="G34" s="81">
        <f>K13+K18+K23+K30+K32</f>
        <v>140903.75200000001</v>
      </c>
      <c r="H34" s="82"/>
      <c r="I34" s="82"/>
      <c r="J34" s="82"/>
      <c r="K34" s="83"/>
      <c r="L34" s="57"/>
    </row>
  </sheetData>
  <mergeCells count="20">
    <mergeCell ref="M14:O14"/>
    <mergeCell ref="M15:O15"/>
    <mergeCell ref="M1:O1"/>
    <mergeCell ref="M11:O11"/>
    <mergeCell ref="M12:O12"/>
    <mergeCell ref="M13:O13"/>
    <mergeCell ref="B11:L11"/>
    <mergeCell ref="B1:L1"/>
    <mergeCell ref="D34:E34"/>
    <mergeCell ref="D33:E33"/>
    <mergeCell ref="C12:E12"/>
    <mergeCell ref="B19:B22"/>
    <mergeCell ref="B14:B17"/>
    <mergeCell ref="C25:C29"/>
    <mergeCell ref="B24:B29"/>
    <mergeCell ref="C3:D3"/>
    <mergeCell ref="C4:D4"/>
    <mergeCell ref="C5:D5"/>
    <mergeCell ref="C8:D8"/>
    <mergeCell ref="G34:K3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客户部娄轩</cp:lastModifiedBy>
  <cp:lastPrinted>2013-07-16T11:40:23Z</cp:lastPrinted>
  <dcterms:created xsi:type="dcterms:W3CDTF">2011-07-13T09:29:40Z</dcterms:created>
  <dcterms:modified xsi:type="dcterms:W3CDTF">2019-05-14T09:53:52Z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