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ola.zhang\Desktop\"/>
    </mc:Choice>
  </mc:AlternateContent>
  <bookViews>
    <workbookView xWindow="0" yWindow="0" windowWidth="23040" windowHeight="9060" firstSheet="3" activeTab="3"/>
  </bookViews>
  <sheets>
    <sheet name="慧医MDT&amp;直播项目" sheetId="2" state="hidden" r:id="rId1"/>
    <sheet name="衍生麦田医学服务项目" sheetId="1" state="hidden" r:id="rId2"/>
    <sheet name="新增单项结算" sheetId="3" state="hidden" r:id="rId3"/>
    <sheet name="Sheet1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4" l="1"/>
  <c r="H26" i="4"/>
  <c r="F24" i="4"/>
  <c r="F26" i="4" s="1"/>
  <c r="H18" i="4"/>
  <c r="F18" i="4"/>
  <c r="H11" i="4"/>
  <c r="F9" i="4"/>
  <c r="F7" i="4"/>
  <c r="F5" i="4"/>
  <c r="F4" i="4"/>
  <c r="F10" i="3"/>
  <c r="D10" i="3"/>
  <c r="F3" i="3"/>
  <c r="G10" i="1"/>
  <c r="F10" i="1"/>
  <c r="E10" i="1"/>
  <c r="D10" i="1"/>
  <c r="L7" i="1"/>
  <c r="M5" i="1"/>
  <c r="L5" i="1"/>
  <c r="G5" i="1"/>
  <c r="M4" i="1"/>
  <c r="L4" i="1"/>
  <c r="G4" i="1"/>
  <c r="M3" i="1"/>
  <c r="L3" i="1"/>
  <c r="G3" i="1"/>
  <c r="J24" i="2"/>
  <c r="G24" i="2"/>
  <c r="F24" i="2"/>
  <c r="E24" i="2"/>
  <c r="D24" i="2"/>
  <c r="F11" i="4" l="1"/>
</calcChain>
</file>

<file path=xl/sharedStrings.xml><?xml version="1.0" encoding="utf-8"?>
<sst xmlns="http://schemas.openxmlformats.org/spreadsheetml/2006/main" count="128" uniqueCount="82">
  <si>
    <t>项目情况</t>
  </si>
  <si>
    <t>结算情况</t>
  </si>
  <si>
    <t>序号</t>
  </si>
  <si>
    <t>项目名称</t>
  </si>
  <si>
    <t>项目签约方式</t>
  </si>
  <si>
    <t>项目金额
（扣除管理费）</t>
  </si>
  <si>
    <t>麦田项目金额</t>
  </si>
  <si>
    <t>慧医项目金额</t>
  </si>
  <si>
    <t>双方应结算金额
（扣除项目扣款）</t>
  </si>
  <si>
    <t>目前项目状态</t>
  </si>
  <si>
    <t>目前已结算款项</t>
  </si>
  <si>
    <t>剩余款项</t>
  </si>
  <si>
    <t>UBS对接人</t>
  </si>
  <si>
    <t>心脑守护——ASCVD临床规范化诊疗交流项目</t>
  </si>
  <si>
    <t>麦田分包</t>
  </si>
  <si>
    <t>项目结项审计中</t>
  </si>
  <si>
    <t>Joyce</t>
  </si>
  <si>
    <t>81w</t>
  </si>
  <si>
    <t>2023阿斯利康肿瘤规范化诊疗乳腺癌MDT多学科诊疗交流项目230315</t>
  </si>
  <si>
    <t>项目结算审计中</t>
  </si>
  <si>
    <t>Queen</t>
  </si>
  <si>
    <r>
      <rPr>
        <sz val="10"/>
        <color theme="1"/>
        <rFont val="微软雅黑"/>
        <family val="2"/>
        <charset val="134"/>
      </rPr>
      <t>心血管疾病全病程管理交流教育项目
（待启动-400w，525场线上，</t>
    </r>
    <r>
      <rPr>
        <b/>
        <sz val="10"/>
        <color theme="1"/>
        <rFont val="微软雅黑"/>
        <family val="2"/>
        <charset val="134"/>
      </rPr>
      <t>30场线下，15篇科普</t>
    </r>
    <r>
      <rPr>
        <sz val="10"/>
        <color theme="1"/>
        <rFont val="微软雅黑"/>
        <family val="2"/>
        <charset val="134"/>
      </rPr>
      <t>）</t>
    </r>
  </si>
  <si>
    <t>张欣明</t>
  </si>
  <si>
    <t>合计</t>
  </si>
  <si>
    <t>收益分配比例：慧医85%，麦田15%</t>
  </si>
  <si>
    <t>项目金额</t>
  </si>
  <si>
    <t>双方结算金额</t>
  </si>
  <si>
    <t>实际结算</t>
  </si>
  <si>
    <t>慧医结算金额</t>
  </si>
  <si>
    <t>备注</t>
  </si>
  <si>
    <t>UBS</t>
  </si>
  <si>
    <t>比例</t>
  </si>
  <si>
    <t>2022阿斯利康安达唐视频制作项目221209</t>
  </si>
  <si>
    <t>待结算</t>
  </si>
  <si>
    <t>刘鑫蓉</t>
  </si>
  <si>
    <t>AZ项目总金额</t>
  </si>
  <si>
    <t>2022AZ安达唐学术材料制作项目221109</t>
  </si>
  <si>
    <t>慧医MDT+直播</t>
  </si>
  <si>
    <t>2022AZZok医生教育项目221127</t>
  </si>
  <si>
    <t>待回款 6月开票</t>
  </si>
  <si>
    <t>衍生麦田医学服务</t>
  </si>
  <si>
    <t>衍生医学项目10%限额</t>
  </si>
  <si>
    <t>收益分配比例：</t>
  </si>
  <si>
    <t>1.衍生医学服务项目金额比例不超过10%：慧医10%，麦田90%；</t>
  </si>
  <si>
    <t>2.衍生医学服务项目金额比例大于10%且小于20%：大于10%部分慧医15%，麦田85%</t>
  </si>
  <si>
    <t>3.衍生医学服务项目金额不得超过20%</t>
  </si>
  <si>
    <t>项目利润</t>
  </si>
  <si>
    <t>2023阿斯利康BC区域市场部科普视频制作</t>
  </si>
  <si>
    <t>慧医已开票、麦田应付慧医未结款项</t>
  </si>
  <si>
    <t>应结算金额</t>
  </si>
  <si>
    <t>已结款项</t>
  </si>
  <si>
    <t>未结款项</t>
  </si>
  <si>
    <t>开票时间</t>
  </si>
  <si>
    <t>开票金额</t>
  </si>
  <si>
    <t>麦田已开票、慧医应付麦田未结款项</t>
  </si>
  <si>
    <t>订单金额</t>
  </si>
  <si>
    <t>首款</t>
  </si>
  <si>
    <t>心血管疾病防治多学科交流教育项目-血脂康推文撰写</t>
  </si>
  <si>
    <t>社会办医基础学科建设与高质量赋能行动项目-民营医院线下会设计</t>
  </si>
  <si>
    <t>慧医已开票、待基金会和麦田结算后麦田付慧医款项</t>
  </si>
  <si>
    <t>未开票、麦田应付慧医未结款项-结算金额待麦田核实反馈</t>
  </si>
  <si>
    <t>/</t>
  </si>
  <si>
    <t>收款日期</t>
    <phoneticPr fontId="8" type="noConversion"/>
  </si>
  <si>
    <t>收款金额</t>
    <phoneticPr fontId="8" type="noConversion"/>
  </si>
  <si>
    <t>24.5.7</t>
    <phoneticPr fontId="8" type="noConversion"/>
  </si>
  <si>
    <t>23.10.30</t>
    <phoneticPr fontId="8" type="noConversion"/>
  </si>
  <si>
    <t>23.12.28</t>
    <phoneticPr fontId="8" type="noConversion"/>
  </si>
  <si>
    <t>23.8.29</t>
    <phoneticPr fontId="8" type="noConversion"/>
  </si>
  <si>
    <t>24.1.26</t>
    <phoneticPr fontId="8" type="noConversion"/>
  </si>
  <si>
    <t>23.4.26</t>
    <phoneticPr fontId="8" type="noConversion"/>
  </si>
  <si>
    <t>24.11.29</t>
    <phoneticPr fontId="8" type="noConversion"/>
  </si>
  <si>
    <t>合计</t>
    <phoneticPr fontId="8" type="noConversion"/>
  </si>
  <si>
    <t>2023阿斯利康BC区域市场部科普视频制作</t>
    <phoneticPr fontId="8" type="noConversion"/>
  </si>
  <si>
    <t>未收款</t>
    <phoneticPr fontId="8" type="noConversion"/>
  </si>
  <si>
    <t>未收款</t>
    <phoneticPr fontId="8" type="noConversion"/>
  </si>
  <si>
    <t>23.2.13</t>
    <phoneticPr fontId="8" type="noConversion"/>
  </si>
  <si>
    <t>23.6.21</t>
    <phoneticPr fontId="8" type="noConversion"/>
  </si>
  <si>
    <t>合计</t>
    <phoneticPr fontId="8" type="noConversion"/>
  </si>
  <si>
    <t>24.1.26</t>
    <phoneticPr fontId="8" type="noConversion"/>
  </si>
  <si>
    <t>24.8.14</t>
    <phoneticPr fontId="8" type="noConversion"/>
  </si>
  <si>
    <t>合计</t>
    <phoneticPr fontId="8" type="noConversion"/>
  </si>
  <si>
    <t>心脑守护——ASCVD临床规范化诊疗交流项目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</si>
</sst>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_);[Red]\(0\)"/>
    <numFmt numFmtId="177" formatCode="#,##0.00_ "/>
    <numFmt numFmtId="178" formatCode="yyyy&quot;年&quot;m&quot;月&quot;d&quot;日&quot;;@"/>
    <numFmt numFmtId="179" formatCode="#,##0_ "/>
    <numFmt numFmtId="180" formatCode="#,##0_);[Red]\(#,##0\)"/>
    <numFmt numFmtId="181" formatCode="0_ "/>
  </numFmts>
  <fonts count="10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rgb="FF10141A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10141A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>
      <alignment vertical="center"/>
    </xf>
    <xf numFmtId="177" fontId="1" fillId="0" borderId="1" xfId="0" applyNumberFormat="1" applyFont="1" applyFill="1" applyBorder="1">
      <alignment vertical="center"/>
    </xf>
    <xf numFmtId="9" fontId="1" fillId="0" borderId="1" xfId="1" applyFont="1" applyFill="1" applyBorder="1" applyAlignment="1">
      <alignment horizontal="center" vertical="center"/>
    </xf>
    <xf numFmtId="9" fontId="1" fillId="0" borderId="1" xfId="1" applyNumberFormat="1" applyFont="1" applyFill="1" applyBorder="1" applyAlignment="1">
      <alignment horizontal="center" vertical="center"/>
    </xf>
    <xf numFmtId="177" fontId="0" fillId="0" borderId="0" xfId="0" applyNumberFormat="1" applyFill="1">
      <alignment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9" fontId="4" fillId="0" borderId="1" xfId="0" applyNumberFormat="1" applyFont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0" fontId="2" fillId="0" borderId="0" xfId="0" applyNumberFormat="1" applyFont="1">
      <alignment vertical="center"/>
    </xf>
    <xf numFmtId="177" fontId="4" fillId="0" borderId="0" xfId="0" applyNumberFormat="1" applyFont="1" applyFill="1" applyAlignment="1">
      <alignment horizontal="center" vertical="center"/>
    </xf>
    <xf numFmtId="179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9" fontId="4" fillId="0" borderId="0" xfId="1" applyFont="1" applyAlignment="1">
      <alignment horizontal="center" vertical="center"/>
    </xf>
    <xf numFmtId="177" fontId="4" fillId="0" borderId="0" xfId="0" applyNumberFormat="1" applyFont="1">
      <alignment vertical="center"/>
    </xf>
    <xf numFmtId="9" fontId="4" fillId="0" borderId="0" xfId="1" applyFont="1">
      <alignment vertical="center"/>
    </xf>
    <xf numFmtId="0" fontId="4" fillId="0" borderId="0" xfId="0" applyFont="1" applyAlignment="1">
      <alignment horizontal="left" vertical="center" indent="1"/>
    </xf>
    <xf numFmtId="177" fontId="6" fillId="0" borderId="0" xfId="0" applyNumberFormat="1" applyFont="1">
      <alignment vertical="center"/>
    </xf>
    <xf numFmtId="9" fontId="6" fillId="0" borderId="0" xfId="1" applyFont="1">
      <alignment vertical="center"/>
    </xf>
    <xf numFmtId="0" fontId="0" fillId="0" borderId="1" xfId="0" applyBorder="1">
      <alignment vertical="center"/>
    </xf>
    <xf numFmtId="180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81" fontId="4" fillId="0" borderId="1" xfId="0" applyNumberFormat="1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79" fontId="0" fillId="0" borderId="0" xfId="0" applyNumberFormat="1" applyFont="1">
      <alignment vertical="center"/>
    </xf>
    <xf numFmtId="181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7" fontId="3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>
      <alignment vertical="center"/>
    </xf>
    <xf numFmtId="43" fontId="1" fillId="0" borderId="1" xfId="2" applyFont="1" applyFill="1" applyBorder="1">
      <alignment vertical="center"/>
    </xf>
    <xf numFmtId="43" fontId="1" fillId="0" borderId="0" xfId="2" applyFont="1" applyFill="1">
      <alignment vertical="center"/>
    </xf>
    <xf numFmtId="43" fontId="1" fillId="0" borderId="1" xfId="2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178" fontId="1" fillId="0" borderId="7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vertical="center"/>
    </xf>
    <xf numFmtId="177" fontId="3" fillId="0" borderId="7" xfId="0" applyNumberFormat="1" applyFont="1" applyFill="1" applyBorder="1" applyAlignment="1">
      <alignment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vertical="center"/>
    </xf>
    <xf numFmtId="177" fontId="1" fillId="0" borderId="7" xfId="0" applyNumberFormat="1" applyFont="1" applyFill="1" applyBorder="1" applyAlignment="1">
      <alignment vertical="center"/>
    </xf>
    <xf numFmtId="177" fontId="3" fillId="0" borderId="6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</cellXfs>
  <cellStyles count="3">
    <cellStyle name="百分比" xfId="1" builtinId="5"/>
    <cellStyle name="常规" xfId="0" builtinId="0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</xdr:colOff>
      <xdr:row>0</xdr:row>
      <xdr:rowOff>1270</xdr:rowOff>
    </xdr:from>
    <xdr:to>
      <xdr:col>14</xdr:col>
      <xdr:colOff>411480</xdr:colOff>
      <xdr:row>20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7640" y="1270"/>
          <a:ext cx="4716780" cy="40652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G4" sqref="G4"/>
    </sheetView>
  </sheetViews>
  <sheetFormatPr defaultColWidth="9" defaultRowHeight="14" x14ac:dyDescent="0.25"/>
  <cols>
    <col min="2" max="2" width="62" customWidth="1"/>
    <col min="3" max="3" width="17.08984375" customWidth="1"/>
    <col min="4" max="4" width="13.6328125" customWidth="1"/>
    <col min="5" max="5" width="12.6328125"/>
    <col min="6" max="6" width="15.1796875" customWidth="1"/>
    <col min="7" max="7" width="17.08984375" customWidth="1"/>
    <col min="8" max="8" width="18.08984375" customWidth="1"/>
    <col min="9" max="9" width="19.6328125" style="44" customWidth="1"/>
    <col min="10" max="10" width="13.6328125" style="44" customWidth="1"/>
    <col min="11" max="11" width="18.1796875" customWidth="1"/>
    <col min="12" max="12" width="12.90625" customWidth="1"/>
  </cols>
  <sheetData>
    <row r="1" spans="1:12" ht="14.5" x14ac:dyDescent="0.25">
      <c r="A1" s="43"/>
      <c r="B1" s="43"/>
      <c r="C1" s="61" t="s">
        <v>0</v>
      </c>
      <c r="D1" s="62"/>
      <c r="E1" s="62"/>
      <c r="F1" s="63"/>
      <c r="G1" s="64" t="s">
        <v>1</v>
      </c>
      <c r="H1" s="64"/>
      <c r="I1" s="64"/>
      <c r="J1" s="64"/>
      <c r="K1" s="16"/>
    </row>
    <row r="2" spans="1:12" ht="29" x14ac:dyDescent="0.25">
      <c r="A2" s="16" t="s">
        <v>2</v>
      </c>
      <c r="B2" s="16" t="s">
        <v>3</v>
      </c>
      <c r="C2" s="16" t="s">
        <v>4</v>
      </c>
      <c r="D2" s="45" t="s">
        <v>5</v>
      </c>
      <c r="E2" s="46" t="s">
        <v>6</v>
      </c>
      <c r="F2" s="16" t="s">
        <v>7</v>
      </c>
      <c r="G2" s="47" t="s">
        <v>8</v>
      </c>
      <c r="H2" s="16" t="s">
        <v>9</v>
      </c>
      <c r="I2" s="51" t="s">
        <v>10</v>
      </c>
      <c r="J2" s="51" t="s">
        <v>11</v>
      </c>
      <c r="K2" s="16" t="s">
        <v>12</v>
      </c>
    </row>
    <row r="3" spans="1:12" ht="14.5" x14ac:dyDescent="0.25">
      <c r="A3" s="16">
        <v>1</v>
      </c>
      <c r="B3" s="18" t="s">
        <v>13</v>
      </c>
      <c r="C3" s="28" t="s">
        <v>14</v>
      </c>
      <c r="D3" s="19">
        <v>1607593.46</v>
      </c>
      <c r="E3" s="29">
        <v>241139.019</v>
      </c>
      <c r="F3" s="19">
        <v>1366454.4410000001</v>
      </c>
      <c r="G3" s="29">
        <v>694318</v>
      </c>
      <c r="H3" s="16" t="s">
        <v>15</v>
      </c>
      <c r="I3" s="51">
        <v>680000</v>
      </c>
      <c r="J3" s="51">
        <v>14318</v>
      </c>
      <c r="K3" s="16" t="s">
        <v>16</v>
      </c>
      <c r="L3" s="52" t="s">
        <v>17</v>
      </c>
    </row>
    <row r="4" spans="1:12" ht="14.5" x14ac:dyDescent="0.25">
      <c r="A4" s="16">
        <v>2</v>
      </c>
      <c r="B4" s="21" t="s">
        <v>18</v>
      </c>
      <c r="C4" s="28" t="s">
        <v>14</v>
      </c>
      <c r="D4" s="19">
        <v>659727.77</v>
      </c>
      <c r="E4" s="29">
        <v>267169.17200000002</v>
      </c>
      <c r="F4" s="19">
        <v>392558.598</v>
      </c>
      <c r="G4" s="48">
        <v>385379</v>
      </c>
      <c r="H4" s="16" t="s">
        <v>19</v>
      </c>
      <c r="I4" s="51">
        <v>196279.3</v>
      </c>
      <c r="J4" s="51">
        <v>189100</v>
      </c>
      <c r="K4" s="16" t="s">
        <v>20</v>
      </c>
    </row>
    <row r="5" spans="1:12" ht="35" customHeight="1" x14ac:dyDescent="0.25">
      <c r="A5" s="16">
        <v>3</v>
      </c>
      <c r="B5" s="49" t="s">
        <v>21</v>
      </c>
      <c r="C5" s="28"/>
      <c r="D5" s="16"/>
      <c r="E5" s="16"/>
      <c r="F5" s="16"/>
      <c r="G5" s="16"/>
      <c r="H5" s="16"/>
      <c r="I5" s="51"/>
      <c r="J5" s="51"/>
      <c r="K5" s="16" t="s">
        <v>22</v>
      </c>
    </row>
    <row r="6" spans="1:12" ht="14.5" x14ac:dyDescent="0.25">
      <c r="A6" s="16"/>
      <c r="B6" s="16"/>
      <c r="C6" s="28"/>
      <c r="D6" s="16"/>
      <c r="E6" s="16"/>
      <c r="F6" s="16"/>
      <c r="G6" s="16"/>
      <c r="H6" s="16"/>
      <c r="I6" s="51"/>
      <c r="J6" s="51"/>
      <c r="K6" s="16"/>
    </row>
    <row r="7" spans="1:12" ht="14.5" x14ac:dyDescent="0.25">
      <c r="A7" s="16"/>
      <c r="B7" s="16"/>
      <c r="C7" s="28"/>
      <c r="D7" s="16"/>
      <c r="E7" s="16"/>
      <c r="F7" s="16"/>
      <c r="G7" s="16"/>
      <c r="H7" s="16"/>
      <c r="I7" s="51"/>
      <c r="J7" s="51"/>
      <c r="K7" s="16"/>
    </row>
    <row r="8" spans="1:12" ht="14.5" x14ac:dyDescent="0.25">
      <c r="A8" s="16"/>
      <c r="B8" s="16"/>
      <c r="C8" s="28"/>
      <c r="D8" s="16"/>
      <c r="E8" s="16"/>
      <c r="F8" s="16"/>
      <c r="G8" s="16"/>
      <c r="H8" s="16"/>
      <c r="I8" s="51"/>
      <c r="J8" s="51"/>
      <c r="K8" s="16"/>
    </row>
    <row r="9" spans="1:12" ht="14.5" x14ac:dyDescent="0.25">
      <c r="A9" s="16"/>
      <c r="B9" s="16"/>
      <c r="C9" s="28"/>
      <c r="D9" s="16"/>
      <c r="E9" s="16"/>
      <c r="F9" s="16"/>
      <c r="G9" s="16"/>
      <c r="H9" s="16"/>
      <c r="I9" s="51"/>
      <c r="J9" s="51"/>
      <c r="K9" s="16"/>
    </row>
    <row r="10" spans="1:12" ht="14.5" x14ac:dyDescent="0.25">
      <c r="A10" s="16"/>
      <c r="B10" s="16"/>
      <c r="C10" s="28"/>
      <c r="D10" s="16"/>
      <c r="E10" s="16"/>
      <c r="F10" s="16"/>
      <c r="G10" s="16"/>
      <c r="H10" s="16"/>
      <c r="I10" s="51"/>
      <c r="J10" s="51"/>
      <c r="K10" s="16"/>
    </row>
    <row r="11" spans="1:12" ht="14.5" x14ac:dyDescent="0.25">
      <c r="A11" s="16"/>
      <c r="B11" s="16"/>
      <c r="C11" s="28"/>
      <c r="D11" s="16"/>
      <c r="E11" s="16"/>
      <c r="F11" s="16"/>
      <c r="G11" s="16"/>
      <c r="H11" s="16"/>
      <c r="I11" s="51"/>
      <c r="J11" s="51"/>
      <c r="K11" s="16"/>
    </row>
    <row r="12" spans="1:12" ht="14.5" x14ac:dyDescent="0.25">
      <c r="A12" s="16"/>
      <c r="B12" s="16"/>
      <c r="C12" s="28"/>
      <c r="D12" s="16"/>
      <c r="E12" s="16"/>
      <c r="F12" s="16"/>
      <c r="G12" s="16"/>
      <c r="H12" s="16"/>
      <c r="I12" s="51"/>
      <c r="J12" s="51"/>
      <c r="K12" s="16"/>
    </row>
    <row r="13" spans="1:12" ht="14.5" x14ac:dyDescent="0.25">
      <c r="A13" s="16"/>
      <c r="B13" s="16"/>
      <c r="C13" s="28"/>
      <c r="D13" s="16"/>
      <c r="E13" s="16"/>
      <c r="F13" s="16"/>
      <c r="G13" s="16"/>
      <c r="H13" s="16"/>
      <c r="I13" s="51"/>
      <c r="J13" s="51"/>
      <c r="K13" s="16"/>
    </row>
    <row r="14" spans="1:12" ht="14.5" x14ac:dyDescent="0.25">
      <c r="A14" s="16"/>
      <c r="B14" s="16"/>
      <c r="C14" s="28"/>
      <c r="D14" s="16"/>
      <c r="E14" s="16"/>
      <c r="F14" s="16"/>
      <c r="G14" s="16"/>
      <c r="H14" s="16"/>
      <c r="I14" s="51"/>
      <c r="J14" s="51"/>
      <c r="K14" s="16"/>
    </row>
    <row r="15" spans="1:12" ht="14.5" x14ac:dyDescent="0.25">
      <c r="A15" s="16"/>
      <c r="B15" s="16"/>
      <c r="C15" s="28"/>
      <c r="D15" s="16"/>
      <c r="E15" s="16"/>
      <c r="F15" s="16"/>
      <c r="G15" s="16"/>
      <c r="H15" s="16"/>
      <c r="I15" s="51"/>
      <c r="J15" s="51"/>
      <c r="K15" s="16"/>
    </row>
    <row r="16" spans="1:12" ht="14.5" x14ac:dyDescent="0.25">
      <c r="A16" s="16"/>
      <c r="B16" s="16"/>
      <c r="C16" s="28"/>
      <c r="D16" s="16"/>
      <c r="E16" s="16"/>
      <c r="F16" s="16"/>
      <c r="G16" s="16"/>
      <c r="H16" s="16"/>
      <c r="I16" s="51"/>
      <c r="J16" s="51"/>
      <c r="K16" s="16"/>
    </row>
    <row r="17" spans="1:11" ht="14.5" x14ac:dyDescent="0.25">
      <c r="A17" s="16"/>
      <c r="B17" s="16"/>
      <c r="C17" s="28"/>
      <c r="D17" s="16"/>
      <c r="E17" s="16"/>
      <c r="F17" s="16"/>
      <c r="G17" s="16"/>
      <c r="H17" s="16"/>
      <c r="I17" s="51"/>
      <c r="J17" s="51"/>
      <c r="K17" s="16"/>
    </row>
    <row r="18" spans="1:11" ht="14.5" x14ac:dyDescent="0.25">
      <c r="A18" s="16"/>
      <c r="B18" s="16"/>
      <c r="C18" s="28"/>
      <c r="D18" s="16"/>
      <c r="E18" s="16"/>
      <c r="F18" s="16"/>
      <c r="G18" s="16"/>
      <c r="H18" s="16"/>
      <c r="I18" s="51"/>
      <c r="J18" s="51"/>
      <c r="K18" s="16"/>
    </row>
    <row r="19" spans="1:11" ht="14.5" x14ac:dyDescent="0.25">
      <c r="A19" s="16"/>
      <c r="B19" s="16"/>
      <c r="C19" s="28"/>
      <c r="D19" s="16"/>
      <c r="E19" s="16"/>
      <c r="F19" s="16"/>
      <c r="G19" s="16"/>
      <c r="H19" s="16"/>
      <c r="I19" s="51"/>
      <c r="J19" s="51"/>
      <c r="K19" s="16"/>
    </row>
    <row r="20" spans="1:11" ht="14.5" x14ac:dyDescent="0.25">
      <c r="A20" s="16"/>
      <c r="B20" s="16"/>
      <c r="C20" s="28"/>
      <c r="D20" s="16"/>
      <c r="E20" s="16"/>
      <c r="F20" s="16"/>
      <c r="G20" s="16"/>
      <c r="H20" s="16"/>
      <c r="I20" s="51"/>
      <c r="J20" s="51"/>
      <c r="K20" s="16"/>
    </row>
    <row r="21" spans="1:11" ht="14.5" x14ac:dyDescent="0.25">
      <c r="A21" s="16"/>
      <c r="B21" s="16"/>
      <c r="C21" s="28"/>
      <c r="D21" s="16"/>
      <c r="E21" s="16"/>
      <c r="F21" s="16"/>
      <c r="G21" s="16"/>
      <c r="H21" s="16"/>
      <c r="I21" s="51"/>
      <c r="J21" s="51"/>
      <c r="K21" s="16"/>
    </row>
    <row r="22" spans="1:11" ht="14.5" x14ac:dyDescent="0.25">
      <c r="A22" s="16"/>
      <c r="B22" s="16"/>
      <c r="C22" s="28"/>
      <c r="D22" s="16"/>
      <c r="E22" s="16"/>
      <c r="F22" s="16"/>
      <c r="G22" s="16"/>
      <c r="H22" s="16"/>
      <c r="I22" s="51"/>
      <c r="J22" s="51"/>
      <c r="K22" s="16"/>
    </row>
    <row r="23" spans="1:11" ht="14.5" x14ac:dyDescent="0.25">
      <c r="A23" s="16"/>
      <c r="B23" s="16"/>
      <c r="C23" s="28"/>
      <c r="D23" s="16"/>
      <c r="E23" s="16"/>
      <c r="F23" s="16"/>
      <c r="G23" s="16"/>
      <c r="H23" s="16"/>
      <c r="I23" s="51"/>
      <c r="J23" s="51"/>
      <c r="K23" s="16"/>
    </row>
    <row r="24" spans="1:11" ht="14.5" x14ac:dyDescent="0.25">
      <c r="A24" s="16"/>
      <c r="B24" s="16"/>
      <c r="C24" s="16" t="s">
        <v>23</v>
      </c>
      <c r="D24" s="16">
        <f t="shared" ref="D24:G24" si="0">SUM(D3:D23)</f>
        <v>2267321.23</v>
      </c>
      <c r="E24" s="50">
        <f t="shared" si="0"/>
        <v>508308.19099999999</v>
      </c>
      <c r="F24" s="50">
        <f t="shared" si="0"/>
        <v>1759013.0390000001</v>
      </c>
      <c r="G24" s="16">
        <f t="shared" si="0"/>
        <v>1079697</v>
      </c>
      <c r="H24" s="16"/>
      <c r="I24" s="51"/>
      <c r="J24" s="53">
        <f>SUM(J3:J23)</f>
        <v>203418</v>
      </c>
      <c r="K24" s="16"/>
    </row>
    <row r="26" spans="1:11" ht="14.5" x14ac:dyDescent="0.25">
      <c r="B26" s="23" t="s">
        <v>24</v>
      </c>
    </row>
  </sheetData>
  <mergeCells count="2">
    <mergeCell ref="C1:F1"/>
    <mergeCell ref="G1:J1"/>
  </mergeCells>
  <phoneticPr fontId="8" type="noConversion"/>
  <dataValidations count="1">
    <dataValidation type="list" allowBlank="1" showInputMessage="1" showErrorMessage="1" sqref="C3:C23">
      <formula1>"麦田分包,慧医直签"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G5" sqref="G5"/>
    </sheetView>
  </sheetViews>
  <sheetFormatPr defaultColWidth="9" defaultRowHeight="14" x14ac:dyDescent="0.25"/>
  <cols>
    <col min="3" max="3" width="43.90625" customWidth="1"/>
    <col min="4" max="4" width="18.08984375" customWidth="1"/>
    <col min="5" max="5" width="14.90625" style="26" customWidth="1"/>
    <col min="6" max="6" width="12.90625" customWidth="1"/>
    <col min="7" max="7" width="13.6328125" style="27" customWidth="1"/>
    <col min="8" max="8" width="14.1796875" customWidth="1"/>
    <col min="11" max="11" width="20.08984375" customWidth="1"/>
    <col min="12" max="12" width="14" customWidth="1"/>
    <col min="13" max="13" width="8.6328125" customWidth="1"/>
  </cols>
  <sheetData>
    <row r="1" spans="2:13" ht="26.5" customHeight="1" x14ac:dyDescent="0.25"/>
    <row r="2" spans="2:13" ht="14.5" x14ac:dyDescent="0.25">
      <c r="B2" s="16" t="s">
        <v>2</v>
      </c>
      <c r="C2" s="16" t="s">
        <v>3</v>
      </c>
      <c r="D2" s="16" t="s">
        <v>25</v>
      </c>
      <c r="E2" s="19" t="s">
        <v>26</v>
      </c>
      <c r="F2" s="16" t="s">
        <v>27</v>
      </c>
      <c r="G2" s="28" t="s">
        <v>28</v>
      </c>
      <c r="H2" s="16" t="s">
        <v>29</v>
      </c>
      <c r="I2" s="35" t="s">
        <v>30</v>
      </c>
      <c r="K2" s="36"/>
      <c r="L2" s="34" t="s">
        <v>25</v>
      </c>
      <c r="M2" s="37" t="s">
        <v>31</v>
      </c>
    </row>
    <row r="3" spans="2:13" ht="14.5" x14ac:dyDescent="0.25">
      <c r="B3" s="16">
        <v>1</v>
      </c>
      <c r="C3" s="18" t="s">
        <v>32</v>
      </c>
      <c r="D3" s="19">
        <v>199810</v>
      </c>
      <c r="E3" s="29">
        <v>19981</v>
      </c>
      <c r="F3" s="30">
        <v>149393.75</v>
      </c>
      <c r="G3" s="20">
        <f>F3*10%</f>
        <v>14939.375</v>
      </c>
      <c r="H3" s="16" t="s">
        <v>33</v>
      </c>
      <c r="I3" s="16" t="s">
        <v>34</v>
      </c>
      <c r="K3" s="22" t="s">
        <v>35</v>
      </c>
      <c r="L3" s="38">
        <f>SUM(L4:L5)</f>
        <v>2105009.0610000002</v>
      </c>
      <c r="M3" s="39">
        <f>SUM(M4:M5)</f>
        <v>1</v>
      </c>
    </row>
    <row r="4" spans="2:13" ht="14.5" x14ac:dyDescent="0.25">
      <c r="B4" s="16">
        <v>2</v>
      </c>
      <c r="C4" s="21" t="s">
        <v>36</v>
      </c>
      <c r="D4" s="19">
        <v>450998.2</v>
      </c>
      <c r="E4" s="29">
        <v>45099.82</v>
      </c>
      <c r="F4" s="30">
        <v>279275.02</v>
      </c>
      <c r="G4" s="20">
        <f>F4*10%</f>
        <v>27927.502</v>
      </c>
      <c r="H4" s="16" t="s">
        <v>33</v>
      </c>
      <c r="I4" s="16" t="s">
        <v>34</v>
      </c>
      <c r="K4" s="40" t="s">
        <v>37</v>
      </c>
      <c r="L4" s="41">
        <f>'慧医MDT&amp;直播项目'!E24+'慧医MDT&amp;直播项目'!G24</f>
        <v>1588005.1910000001</v>
      </c>
      <c r="M4" s="39">
        <f>L4/L3</f>
        <v>0.75439351802391097</v>
      </c>
    </row>
    <row r="5" spans="2:13" ht="14.5" x14ac:dyDescent="0.25">
      <c r="B5" s="16">
        <v>3</v>
      </c>
      <c r="C5" s="21" t="s">
        <v>38</v>
      </c>
      <c r="D5" s="19">
        <v>184249.2</v>
      </c>
      <c r="E5" s="29">
        <v>44665.896849999997</v>
      </c>
      <c r="F5" s="30">
        <v>88335.1</v>
      </c>
      <c r="G5" s="31">
        <f>L3*10%*10%+(L5-L3*10%)*15%-G3-G4</f>
        <v>24158.658195</v>
      </c>
      <c r="H5" s="32" t="s">
        <v>39</v>
      </c>
      <c r="I5" s="16" t="s">
        <v>34</v>
      </c>
      <c r="K5" s="40" t="s">
        <v>40</v>
      </c>
      <c r="L5" s="38">
        <f>F10</f>
        <v>517003.87</v>
      </c>
      <c r="M5" s="42">
        <f>L5/L3</f>
        <v>0.245606481976089</v>
      </c>
    </row>
    <row r="6" spans="2:13" ht="14.5" x14ac:dyDescent="0.25">
      <c r="B6" s="16"/>
      <c r="C6" s="16"/>
      <c r="D6" s="16"/>
      <c r="E6" s="19"/>
      <c r="F6" s="16"/>
      <c r="G6" s="28"/>
      <c r="H6" s="16"/>
      <c r="I6" s="43"/>
    </row>
    <row r="7" spans="2:13" ht="14.5" x14ac:dyDescent="0.25">
      <c r="B7" s="16"/>
      <c r="C7" s="16"/>
      <c r="D7" s="16"/>
      <c r="E7" s="19"/>
      <c r="F7" s="16"/>
      <c r="G7" s="28"/>
      <c r="H7" s="16"/>
      <c r="I7" s="43"/>
      <c r="K7" s="36" t="s">
        <v>41</v>
      </c>
      <c r="L7" s="38">
        <f>L3*10%</f>
        <v>210500.90609999999</v>
      </c>
    </row>
    <row r="8" spans="2:13" ht="14.5" x14ac:dyDescent="0.25">
      <c r="B8" s="16"/>
      <c r="C8" s="16"/>
      <c r="D8" s="16"/>
      <c r="E8" s="19"/>
      <c r="F8" s="16"/>
      <c r="G8" s="28"/>
      <c r="H8" s="16"/>
      <c r="I8" s="43"/>
    </row>
    <row r="9" spans="2:13" ht="14.5" x14ac:dyDescent="0.25">
      <c r="B9" s="16"/>
      <c r="C9" s="16"/>
      <c r="D9" s="16"/>
      <c r="E9" s="19"/>
      <c r="F9" s="16"/>
      <c r="G9" s="28"/>
      <c r="H9" s="16"/>
      <c r="I9" s="43"/>
    </row>
    <row r="10" spans="2:13" ht="14.5" x14ac:dyDescent="0.25">
      <c r="B10" s="16"/>
      <c r="C10" s="16" t="s">
        <v>23</v>
      </c>
      <c r="D10" s="19">
        <f>SUM(D3:D9)</f>
        <v>835057.4</v>
      </c>
      <c r="E10" s="29">
        <f>SUM(E3:E9)</f>
        <v>109746.71685</v>
      </c>
      <c r="F10" s="16">
        <f>SUM(F3:F9)</f>
        <v>517003.87</v>
      </c>
      <c r="G10" s="20">
        <f>SUM(G3:G9)</f>
        <v>67025.535195000004</v>
      </c>
      <c r="H10" s="16"/>
      <c r="I10" s="43"/>
    </row>
    <row r="11" spans="2:13" ht="14.5" x14ac:dyDescent="0.25">
      <c r="B11" s="22"/>
      <c r="C11" s="23"/>
      <c r="D11" s="24"/>
      <c r="E11" s="33"/>
      <c r="F11" s="22"/>
      <c r="G11" s="34"/>
      <c r="H11" s="22"/>
    </row>
    <row r="13" spans="2:13" ht="14.5" x14ac:dyDescent="0.25">
      <c r="C13" s="23" t="s">
        <v>42</v>
      </c>
      <c r="D13" s="23" t="s">
        <v>43</v>
      </c>
    </row>
    <row r="14" spans="2:13" ht="14.5" x14ac:dyDescent="0.25">
      <c r="C14" s="23"/>
      <c r="D14" s="23" t="s">
        <v>44</v>
      </c>
    </row>
    <row r="15" spans="2:13" ht="14.5" x14ac:dyDescent="0.25">
      <c r="C15" s="23"/>
      <c r="D15" s="23" t="s">
        <v>45</v>
      </c>
    </row>
  </sheetData>
  <phoneticPr fontId="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workbookViewId="0">
      <selection activeCell="G4" sqref="G4"/>
    </sheetView>
  </sheetViews>
  <sheetFormatPr defaultColWidth="9" defaultRowHeight="14" x14ac:dyDescent="0.25"/>
  <cols>
    <col min="3" max="3" width="37.81640625" customWidth="1"/>
    <col min="4" max="4" width="15.54296875" customWidth="1"/>
    <col min="5" max="5" width="18.08984375" customWidth="1"/>
    <col min="6" max="6" width="14.90625" style="15" customWidth="1"/>
  </cols>
  <sheetData>
    <row r="1" spans="2:6" ht="26.5" customHeight="1" x14ac:dyDescent="0.25"/>
    <row r="2" spans="2:6" ht="14.5" x14ac:dyDescent="0.25">
      <c r="B2" s="16" t="s">
        <v>2</v>
      </c>
      <c r="C2" s="16" t="s">
        <v>3</v>
      </c>
      <c r="D2" s="16" t="s">
        <v>25</v>
      </c>
      <c r="E2" s="16" t="s">
        <v>46</v>
      </c>
      <c r="F2" s="17" t="s">
        <v>28</v>
      </c>
    </row>
    <row r="3" spans="2:6" ht="14.5" x14ac:dyDescent="0.25">
      <c r="B3" s="16">
        <v>1</v>
      </c>
      <c r="C3" s="18" t="s">
        <v>47</v>
      </c>
      <c r="D3" s="19">
        <v>294998</v>
      </c>
      <c r="E3" s="19">
        <v>201300</v>
      </c>
      <c r="F3" s="20">
        <f>E3*75%</f>
        <v>150975</v>
      </c>
    </row>
    <row r="4" spans="2:6" ht="14.5" x14ac:dyDescent="0.25">
      <c r="B4" s="16"/>
      <c r="C4" s="21"/>
      <c r="D4" s="19"/>
      <c r="E4" s="19"/>
      <c r="F4" s="17"/>
    </row>
    <row r="5" spans="2:6" ht="14.5" x14ac:dyDescent="0.25">
      <c r="B5" s="16"/>
      <c r="C5" s="21"/>
      <c r="D5" s="19"/>
      <c r="E5" s="19"/>
      <c r="F5" s="17"/>
    </row>
    <row r="6" spans="2:6" ht="14.5" x14ac:dyDescent="0.25">
      <c r="B6" s="16"/>
      <c r="C6" s="16"/>
      <c r="D6" s="16"/>
      <c r="E6" s="16"/>
      <c r="F6" s="17"/>
    </row>
    <row r="7" spans="2:6" ht="14.5" x14ac:dyDescent="0.25">
      <c r="B7" s="16"/>
      <c r="C7" s="16"/>
      <c r="D7" s="16"/>
      <c r="E7" s="16"/>
      <c r="F7" s="17"/>
    </row>
    <row r="8" spans="2:6" ht="14.5" x14ac:dyDescent="0.25">
      <c r="B8" s="16"/>
      <c r="C8" s="16"/>
      <c r="D8" s="16"/>
      <c r="E8" s="16"/>
      <c r="F8" s="17"/>
    </row>
    <row r="9" spans="2:6" ht="14.5" x14ac:dyDescent="0.25">
      <c r="B9" s="16"/>
      <c r="C9" s="16"/>
      <c r="D9" s="16"/>
      <c r="E9" s="16"/>
      <c r="F9" s="17"/>
    </row>
    <row r="10" spans="2:6" ht="14.5" x14ac:dyDescent="0.25">
      <c r="B10" s="16"/>
      <c r="C10" s="16" t="s">
        <v>23</v>
      </c>
      <c r="D10" s="19">
        <f>SUM(D3:D9)</f>
        <v>294998</v>
      </c>
      <c r="E10" s="19"/>
      <c r="F10" s="20">
        <f>SUM(F3:F9)</f>
        <v>150975</v>
      </c>
    </row>
    <row r="11" spans="2:6" ht="14.5" x14ac:dyDescent="0.25">
      <c r="B11" s="22"/>
      <c r="C11" s="23"/>
      <c r="D11" s="24"/>
      <c r="E11" s="24"/>
      <c r="F11" s="25"/>
    </row>
  </sheetData>
  <phoneticPr fontId="8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topLeftCell="C1" zoomScale="115" zoomScaleNormal="115" workbookViewId="0">
      <selection activeCell="D20" sqref="D20"/>
    </sheetView>
  </sheetViews>
  <sheetFormatPr defaultColWidth="9" defaultRowHeight="13" x14ac:dyDescent="0.25"/>
  <cols>
    <col min="1" max="1" width="9" style="2"/>
    <col min="2" max="2" width="5" style="3" customWidth="1"/>
    <col min="3" max="3" width="53.453125" style="2" customWidth="1"/>
    <col min="4" max="4" width="11.08984375" style="4" customWidth="1"/>
    <col min="5" max="5" width="13.81640625" style="4" customWidth="1"/>
    <col min="6" max="6" width="10" style="4" customWidth="1"/>
    <col min="7" max="7" width="14.08984375" style="5" customWidth="1"/>
    <col min="8" max="8" width="11.08984375" style="4" customWidth="1"/>
    <col min="9" max="9" width="9" style="2"/>
    <col min="10" max="10" width="12.453125" style="2" customWidth="1"/>
    <col min="11" max="16384" width="9" style="2"/>
  </cols>
  <sheetData>
    <row r="1" spans="2:10" ht="26.5" customHeight="1" x14ac:dyDescent="0.25">
      <c r="B1" s="65" t="s">
        <v>48</v>
      </c>
      <c r="C1" s="65"/>
      <c r="D1" s="65"/>
      <c r="E1" s="65"/>
      <c r="F1" s="65"/>
      <c r="G1" s="65"/>
      <c r="H1" s="65"/>
    </row>
    <row r="2" spans="2:10" x14ac:dyDescent="0.25">
      <c r="B2" s="65"/>
      <c r="C2" s="65"/>
      <c r="D2" s="65"/>
      <c r="E2" s="65"/>
      <c r="F2" s="65"/>
      <c r="G2" s="65"/>
      <c r="H2" s="65"/>
    </row>
    <row r="3" spans="2:10" s="1" customFormat="1" x14ac:dyDescent="0.25">
      <c r="B3" s="6" t="s">
        <v>2</v>
      </c>
      <c r="C3" s="7" t="s">
        <v>3</v>
      </c>
      <c r="D3" s="8" t="s">
        <v>49</v>
      </c>
      <c r="E3" s="7" t="s">
        <v>50</v>
      </c>
      <c r="F3" s="7" t="s">
        <v>51</v>
      </c>
      <c r="G3" s="9" t="s">
        <v>52</v>
      </c>
      <c r="H3" s="7" t="s">
        <v>53</v>
      </c>
      <c r="I3" s="54" t="s">
        <v>62</v>
      </c>
      <c r="J3" s="54" t="s">
        <v>63</v>
      </c>
    </row>
    <row r="4" spans="2:10" x14ac:dyDescent="0.25">
      <c r="B4" s="6">
        <v>1</v>
      </c>
      <c r="C4" s="56" t="s">
        <v>72</v>
      </c>
      <c r="D4" s="7">
        <v>150975</v>
      </c>
      <c r="E4" s="7">
        <v>0</v>
      </c>
      <c r="F4" s="7">
        <f>D4-E4</f>
        <v>150975</v>
      </c>
      <c r="G4" s="11">
        <v>45527</v>
      </c>
      <c r="H4" s="12">
        <v>150975</v>
      </c>
      <c r="I4" s="55" t="s">
        <v>64</v>
      </c>
      <c r="J4" s="58">
        <v>281165</v>
      </c>
    </row>
    <row r="5" spans="2:10" x14ac:dyDescent="0.25">
      <c r="B5" s="72">
        <v>2</v>
      </c>
      <c r="C5" s="70" t="s">
        <v>32</v>
      </c>
      <c r="D5" s="66">
        <v>14939.375</v>
      </c>
      <c r="E5" s="66">
        <v>0</v>
      </c>
      <c r="F5" s="66">
        <f>D5-E5</f>
        <v>14939.375</v>
      </c>
      <c r="G5" s="68">
        <v>45548</v>
      </c>
      <c r="H5" s="66">
        <v>14939.375</v>
      </c>
      <c r="I5" s="55" t="s">
        <v>65</v>
      </c>
      <c r="J5" s="58">
        <v>142967.5</v>
      </c>
    </row>
    <row r="6" spans="2:10" x14ac:dyDescent="0.25">
      <c r="B6" s="73"/>
      <c r="C6" s="71"/>
      <c r="D6" s="67"/>
      <c r="E6" s="67"/>
      <c r="F6" s="67"/>
      <c r="G6" s="69"/>
      <c r="H6" s="67"/>
      <c r="I6" s="55" t="s">
        <v>66</v>
      </c>
      <c r="J6" s="58">
        <v>6426.25</v>
      </c>
    </row>
    <row r="7" spans="2:10" x14ac:dyDescent="0.25">
      <c r="B7" s="72">
        <v>3</v>
      </c>
      <c r="C7" s="74" t="s">
        <v>36</v>
      </c>
      <c r="D7" s="66">
        <v>27927.502</v>
      </c>
      <c r="E7" s="66">
        <v>0</v>
      </c>
      <c r="F7" s="66">
        <f>D7-E7</f>
        <v>27927.502</v>
      </c>
      <c r="G7" s="68">
        <v>45548</v>
      </c>
      <c r="H7" s="66">
        <v>27927.502</v>
      </c>
      <c r="I7" s="55" t="s">
        <v>67</v>
      </c>
      <c r="J7" s="58">
        <v>197699.54</v>
      </c>
    </row>
    <row r="8" spans="2:10" x14ac:dyDescent="0.25">
      <c r="B8" s="73"/>
      <c r="C8" s="75"/>
      <c r="D8" s="67"/>
      <c r="E8" s="67"/>
      <c r="F8" s="67"/>
      <c r="G8" s="69"/>
      <c r="H8" s="67"/>
      <c r="I8" s="55" t="s">
        <v>68</v>
      </c>
      <c r="J8" s="58">
        <v>81575.48</v>
      </c>
    </row>
    <row r="9" spans="2:10" x14ac:dyDescent="0.25">
      <c r="B9" s="72">
        <v>4</v>
      </c>
      <c r="C9" s="70" t="s">
        <v>18</v>
      </c>
      <c r="D9" s="66">
        <v>389820.62</v>
      </c>
      <c r="E9" s="66">
        <v>196279.3</v>
      </c>
      <c r="F9" s="66">
        <f>D9-E9</f>
        <v>193541.32</v>
      </c>
      <c r="G9" s="68">
        <v>45644</v>
      </c>
      <c r="H9" s="66">
        <v>193541.32</v>
      </c>
      <c r="I9" s="55" t="s">
        <v>69</v>
      </c>
      <c r="J9" s="58">
        <v>329863.90000000002</v>
      </c>
    </row>
    <row r="10" spans="2:10" x14ac:dyDescent="0.25">
      <c r="B10" s="73"/>
      <c r="C10" s="71"/>
      <c r="D10" s="67"/>
      <c r="E10" s="67"/>
      <c r="F10" s="67"/>
      <c r="G10" s="69"/>
      <c r="H10" s="67"/>
      <c r="I10" s="55" t="s">
        <v>70</v>
      </c>
      <c r="J10" s="58">
        <v>321417.87</v>
      </c>
    </row>
    <row r="11" spans="2:10" x14ac:dyDescent="0.25">
      <c r="C11" s="1" t="s">
        <v>23</v>
      </c>
      <c r="F11" s="4">
        <f>SUM(F4:F9)</f>
        <v>387383.19700000004</v>
      </c>
      <c r="H11" s="4">
        <f>SUM(H4:H9)</f>
        <v>387383.19700000004</v>
      </c>
      <c r="I11" s="2" t="s">
        <v>71</v>
      </c>
      <c r="J11" s="59">
        <v>1361115.04</v>
      </c>
    </row>
    <row r="12" spans="2:10" x14ac:dyDescent="0.25">
      <c r="J12" s="59"/>
    </row>
    <row r="13" spans="2:10" hidden="1" x14ac:dyDescent="0.25">
      <c r="B13" s="65" t="s">
        <v>54</v>
      </c>
      <c r="C13" s="65"/>
      <c r="D13" s="65"/>
      <c r="E13" s="65"/>
      <c r="F13" s="65"/>
      <c r="G13" s="65"/>
      <c r="H13" s="65"/>
      <c r="J13" s="59"/>
    </row>
    <row r="14" spans="2:10" x14ac:dyDescent="0.25">
      <c r="B14" s="65"/>
      <c r="C14" s="65"/>
      <c r="D14" s="65"/>
      <c r="E14" s="65"/>
      <c r="F14" s="65"/>
      <c r="G14" s="65"/>
      <c r="H14" s="65"/>
      <c r="J14" s="59"/>
    </row>
    <row r="15" spans="2:10" x14ac:dyDescent="0.25">
      <c r="B15" s="6" t="s">
        <v>2</v>
      </c>
      <c r="C15" s="7" t="s">
        <v>3</v>
      </c>
      <c r="D15" s="8" t="s">
        <v>55</v>
      </c>
      <c r="E15" s="7" t="s">
        <v>56</v>
      </c>
      <c r="F15" s="7" t="s">
        <v>51</v>
      </c>
      <c r="G15" s="9" t="s">
        <v>52</v>
      </c>
      <c r="H15" s="7" t="s">
        <v>53</v>
      </c>
      <c r="I15" s="55"/>
      <c r="J15" s="58"/>
    </row>
    <row r="16" spans="2:10" x14ac:dyDescent="0.25">
      <c r="B16" s="6">
        <v>1</v>
      </c>
      <c r="C16" s="10" t="s">
        <v>57</v>
      </c>
      <c r="D16" s="7">
        <v>33990</v>
      </c>
      <c r="E16" s="13">
        <v>0.5</v>
      </c>
      <c r="F16" s="7">
        <v>16995</v>
      </c>
      <c r="G16" s="11">
        <v>45540</v>
      </c>
      <c r="H16" s="12">
        <v>16995</v>
      </c>
      <c r="I16" s="55" t="s">
        <v>73</v>
      </c>
      <c r="J16" s="58"/>
    </row>
    <row r="17" spans="2:10" x14ac:dyDescent="0.25">
      <c r="B17" s="6">
        <v>2</v>
      </c>
      <c r="C17" s="10" t="s">
        <v>58</v>
      </c>
      <c r="D17" s="7">
        <v>19813.41</v>
      </c>
      <c r="E17" s="14">
        <v>0.7</v>
      </c>
      <c r="F17" s="7">
        <v>13869.38</v>
      </c>
      <c r="G17" s="11">
        <v>45607</v>
      </c>
      <c r="H17" s="12">
        <v>13869.38</v>
      </c>
      <c r="I17" s="55" t="s">
        <v>74</v>
      </c>
      <c r="J17" s="58"/>
    </row>
    <row r="18" spans="2:10" x14ac:dyDescent="0.25">
      <c r="C18" s="1" t="s">
        <v>23</v>
      </c>
      <c r="F18" s="4">
        <f>SUM(F16:F17)</f>
        <v>30864.379999999997</v>
      </c>
      <c r="H18" s="4">
        <f>SUM(H16:H17)</f>
        <v>30864.379999999997</v>
      </c>
      <c r="J18" s="59"/>
    </row>
    <row r="19" spans="2:10" x14ac:dyDescent="0.25">
      <c r="J19" s="59"/>
    </row>
    <row r="20" spans="2:10" x14ac:dyDescent="0.25">
      <c r="J20" s="59"/>
    </row>
    <row r="21" spans="2:10" x14ac:dyDescent="0.25">
      <c r="B21" s="65" t="s">
        <v>59</v>
      </c>
      <c r="C21" s="65"/>
      <c r="D21" s="65"/>
      <c r="E21" s="65"/>
      <c r="F21" s="65"/>
      <c r="G21" s="65"/>
      <c r="H21" s="65"/>
      <c r="J21" s="59"/>
    </row>
    <row r="22" spans="2:10" x14ac:dyDescent="0.25">
      <c r="B22" s="65"/>
      <c r="C22" s="65"/>
      <c r="D22" s="65"/>
      <c r="E22" s="65"/>
      <c r="F22" s="65"/>
      <c r="G22" s="65"/>
      <c r="H22" s="65"/>
      <c r="J22" s="59"/>
    </row>
    <row r="23" spans="2:10" x14ac:dyDescent="0.25">
      <c r="B23" s="6" t="s">
        <v>2</v>
      </c>
      <c r="C23" s="7" t="s">
        <v>3</v>
      </c>
      <c r="D23" s="8" t="s">
        <v>49</v>
      </c>
      <c r="E23" s="7" t="s">
        <v>50</v>
      </c>
      <c r="F23" s="7" t="s">
        <v>51</v>
      </c>
      <c r="G23" s="9" t="s">
        <v>52</v>
      </c>
      <c r="H23" s="7" t="s">
        <v>53</v>
      </c>
      <c r="I23" s="54" t="s">
        <v>62</v>
      </c>
      <c r="J23" s="60" t="s">
        <v>63</v>
      </c>
    </row>
    <row r="24" spans="2:10" x14ac:dyDescent="0.25">
      <c r="B24" s="72">
        <v>1</v>
      </c>
      <c r="C24" s="76" t="s">
        <v>81</v>
      </c>
      <c r="D24" s="66">
        <v>694318.42</v>
      </c>
      <c r="E24" s="66">
        <v>680000</v>
      </c>
      <c r="F24" s="66">
        <f>D24-E24</f>
        <v>14318.420000000042</v>
      </c>
      <c r="G24" s="68">
        <v>45513</v>
      </c>
      <c r="H24" s="66">
        <v>14318.42</v>
      </c>
      <c r="I24" s="55" t="s">
        <v>75</v>
      </c>
      <c r="J24" s="58">
        <v>640000</v>
      </c>
    </row>
    <row r="25" spans="2:10" x14ac:dyDescent="0.25">
      <c r="B25" s="73"/>
      <c r="C25" s="77"/>
      <c r="D25" s="67"/>
      <c r="E25" s="67"/>
      <c r="F25" s="67"/>
      <c r="G25" s="69"/>
      <c r="H25" s="67"/>
      <c r="I25" s="55" t="s">
        <v>76</v>
      </c>
      <c r="J25" s="58">
        <v>160000</v>
      </c>
    </row>
    <row r="26" spans="2:10" x14ac:dyDescent="0.25">
      <c r="C26" s="1" t="s">
        <v>23</v>
      </c>
      <c r="F26" s="4">
        <f>SUM(F24:F24)</f>
        <v>14318.420000000042</v>
      </c>
      <c r="H26" s="4">
        <f>SUM(H24:H24)</f>
        <v>14318.42</v>
      </c>
      <c r="I26" s="2" t="s">
        <v>77</v>
      </c>
      <c r="J26" s="59">
        <v>800000</v>
      </c>
    </row>
    <row r="27" spans="2:10" x14ac:dyDescent="0.25">
      <c r="C27" s="1"/>
      <c r="J27" s="59"/>
    </row>
    <row r="28" spans="2:10" x14ac:dyDescent="0.25">
      <c r="C28" s="1"/>
      <c r="J28" s="59"/>
    </row>
    <row r="30" spans="2:10" x14ac:dyDescent="0.25">
      <c r="B30" s="65" t="s">
        <v>60</v>
      </c>
      <c r="C30" s="65"/>
      <c r="D30" s="65"/>
      <c r="E30" s="65"/>
      <c r="F30" s="65"/>
      <c r="G30" s="65"/>
      <c r="H30" s="65"/>
    </row>
    <row r="31" spans="2:10" x14ac:dyDescent="0.25">
      <c r="B31" s="65"/>
      <c r="C31" s="65"/>
      <c r="D31" s="65"/>
      <c r="E31" s="65"/>
      <c r="F31" s="65"/>
      <c r="G31" s="65"/>
      <c r="H31" s="65"/>
    </row>
    <row r="32" spans="2:10" x14ac:dyDescent="0.25">
      <c r="B32" s="6" t="s">
        <v>2</v>
      </c>
      <c r="C32" s="10" t="s">
        <v>3</v>
      </c>
      <c r="D32" s="7" t="s">
        <v>49</v>
      </c>
      <c r="E32" s="7" t="s">
        <v>50</v>
      </c>
      <c r="F32" s="7" t="s">
        <v>51</v>
      </c>
      <c r="G32" s="9" t="s">
        <v>52</v>
      </c>
      <c r="H32" s="7" t="s">
        <v>53</v>
      </c>
      <c r="I32" s="54" t="s">
        <v>62</v>
      </c>
      <c r="J32" s="54" t="s">
        <v>63</v>
      </c>
    </row>
    <row r="33" spans="2:10" x14ac:dyDescent="0.25">
      <c r="B33" s="6">
        <v>1</v>
      </c>
      <c r="C33" s="10" t="s">
        <v>38</v>
      </c>
      <c r="D33" s="7">
        <v>24158.66</v>
      </c>
      <c r="E33" s="7">
        <v>0</v>
      </c>
      <c r="F33" s="7">
        <f>D33-E33</f>
        <v>24158.66</v>
      </c>
      <c r="G33" s="11" t="s">
        <v>61</v>
      </c>
      <c r="H33" s="12" t="s">
        <v>61</v>
      </c>
      <c r="I33" s="55" t="s">
        <v>78</v>
      </c>
      <c r="J33" s="55">
        <v>33087.9</v>
      </c>
    </row>
    <row r="34" spans="2:10" x14ac:dyDescent="0.25">
      <c r="B34" s="57"/>
      <c r="C34" s="55"/>
      <c r="D34" s="12"/>
      <c r="E34" s="12"/>
      <c r="F34" s="12"/>
      <c r="G34" s="11"/>
      <c r="H34" s="12"/>
      <c r="I34" s="55" t="s">
        <v>79</v>
      </c>
      <c r="J34" s="55">
        <v>55247.199999999997</v>
      </c>
    </row>
    <row r="35" spans="2:10" x14ac:dyDescent="0.25">
      <c r="I35" s="2" t="s">
        <v>80</v>
      </c>
      <c r="J35" s="2">
        <v>88335.1</v>
      </c>
    </row>
  </sheetData>
  <mergeCells count="32">
    <mergeCell ref="C24:C25"/>
    <mergeCell ref="B24:B25"/>
    <mergeCell ref="H24:H25"/>
    <mergeCell ref="G24:G25"/>
    <mergeCell ref="F24:F25"/>
    <mergeCell ref="E24:E25"/>
    <mergeCell ref="D24:D25"/>
    <mergeCell ref="C7:C8"/>
    <mergeCell ref="B7:B8"/>
    <mergeCell ref="H9:H10"/>
    <mergeCell ref="G9:G10"/>
    <mergeCell ref="F9:F10"/>
    <mergeCell ref="E9:E10"/>
    <mergeCell ref="D9:D10"/>
    <mergeCell ref="C9:C10"/>
    <mergeCell ref="B9:B10"/>
    <mergeCell ref="B1:H2"/>
    <mergeCell ref="B13:H14"/>
    <mergeCell ref="B21:H22"/>
    <mergeCell ref="B30:H31"/>
    <mergeCell ref="H5:H6"/>
    <mergeCell ref="G5:G6"/>
    <mergeCell ref="F5:F6"/>
    <mergeCell ref="E5:E6"/>
    <mergeCell ref="D5:D6"/>
    <mergeCell ref="C5:C6"/>
    <mergeCell ref="B5:B6"/>
    <mergeCell ref="H7:H8"/>
    <mergeCell ref="G7:G8"/>
    <mergeCell ref="F7:F8"/>
    <mergeCell ref="E7:E8"/>
    <mergeCell ref="D7:D8"/>
  </mergeCells>
  <phoneticPr fontId="8" type="noConversion"/>
  <pageMargins left="0.75" right="0.75" top="1" bottom="1" header="0.5" footer="0.5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慧医MDT&amp;直播项目</vt:lpstr>
      <vt:lpstr>衍生麦田医学服务项目</vt:lpstr>
      <vt:lpstr>新增单项结算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</dc:creator>
  <cp:lastModifiedBy>张俞</cp:lastModifiedBy>
  <cp:lastPrinted>2025-09-09T05:46:18Z</cp:lastPrinted>
  <dcterms:created xsi:type="dcterms:W3CDTF">2023-01-31T10:39:00Z</dcterms:created>
  <dcterms:modified xsi:type="dcterms:W3CDTF">2025-09-09T06:12:57Z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74B68A2EEA73429CADD097DEC7B2FDC7_13</vt:lpwstr>
  </property>
  <property fmtid="{D5CDD505-2E9C-101B-9397-08002B2CF9AE}" pid="3" name="KSOProductBuildVer">
    <vt:lpwstr>2052-12.1.0.22529</vt:lpwstr>
  </property>
</Properties>
</file>