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005" activeTab="1"/>
  </bookViews>
  <sheets>
    <sheet name="2022需修改报价项目" sheetId="2" r:id="rId1"/>
    <sheet name="2023需修改报价项目" sheetId="1" r:id="rId2"/>
  </sheets>
  <externalReferences>
    <externalReference r:id="rId3"/>
  </externalReferences>
  <definedNames>
    <definedName name="_xlnm._FilterDatabase" localSheetId="0" hidden="1">'2022需修改报价项目'!$A$1:$I$23</definedName>
    <definedName name="_xlnm._FilterDatabase" localSheetId="1" hidden="1">'2023需修改报价项目'!$A$1:$J$11</definedName>
    <definedName name="_xlcn.WorksheetConnection_主表A1Y151" hidden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I13" i="1" l="1"/>
  <c r="G13" i="1"/>
  <c r="J11" i="1"/>
  <c r="J10" i="1"/>
  <c r="F9" i="1"/>
  <c r="F13" i="1" s="1"/>
  <c r="J8" i="1"/>
  <c r="J7" i="1"/>
  <c r="J6" i="1"/>
  <c r="J5" i="1"/>
  <c r="J4" i="1"/>
  <c r="J3" i="1"/>
  <c r="H23" i="2"/>
  <c r="F23" i="2"/>
  <c r="G23" i="2" s="1"/>
  <c r="E23" i="2"/>
  <c r="I21" i="2"/>
  <c r="I20" i="2"/>
  <c r="F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3" i="2" s="1"/>
  <c r="J9" i="1" l="1"/>
  <c r="J13" i="1" s="1"/>
</calcChain>
</file>

<file path=xl/sharedStrings.xml><?xml version="1.0" encoding="utf-8"?>
<sst xmlns="http://schemas.openxmlformats.org/spreadsheetml/2006/main" count="227" uniqueCount="107">
  <si>
    <t>Team</t>
  </si>
  <si>
    <t>客户名称</t>
  </si>
  <si>
    <t>项目名称</t>
  </si>
  <si>
    <t>项目报价</t>
  </si>
  <si>
    <t>项目预估PE</t>
  </si>
  <si>
    <t>备注</t>
  </si>
  <si>
    <t>已开票金额</t>
  </si>
  <si>
    <t>需改PE</t>
  </si>
  <si>
    <t>T1-Fiona</t>
  </si>
  <si>
    <t>AZ</t>
  </si>
  <si>
    <t>关项</t>
  </si>
  <si>
    <t>T1-Fiona-鑫蓉</t>
  </si>
  <si>
    <t>美纳里尼</t>
  </si>
  <si>
    <t>公信</t>
  </si>
  <si>
    <t>AZ-慧医</t>
  </si>
  <si>
    <t>修改PE</t>
  </si>
  <si>
    <t>T2</t>
  </si>
  <si>
    <t>上半年会议</t>
  </si>
  <si>
    <t>预估发票红冲</t>
  </si>
  <si>
    <t>九诺医疗</t>
  </si>
  <si>
    <t>T2-李景山</t>
  </si>
  <si>
    <t>新媒体</t>
  </si>
  <si>
    <t>项目类型</t>
  </si>
  <si>
    <t>项目毛利</t>
  </si>
  <si>
    <t>T1</t>
  </si>
  <si>
    <t>医学</t>
  </si>
  <si>
    <t>Hale</t>
  </si>
  <si>
    <t>医学+设计</t>
  </si>
  <si>
    <t>多媒体</t>
  </si>
  <si>
    <t>赛诺菲</t>
  </si>
  <si>
    <t>信莱诺</t>
  </si>
  <si>
    <t>无</t>
    <phoneticPr fontId="9" type="noConversion"/>
  </si>
  <si>
    <t>PO20220029</t>
    <phoneticPr fontId="9" type="noConversion"/>
  </si>
  <si>
    <t>2022AZ安达唐心内学术推文项目221124</t>
    <phoneticPr fontId="9" type="noConversion"/>
  </si>
  <si>
    <t>PO20230083</t>
    <phoneticPr fontId="9" type="noConversion"/>
  </si>
  <si>
    <t>PO20220058</t>
    <phoneticPr fontId="9" type="noConversion"/>
  </si>
  <si>
    <t>2022阿斯利康安达唐视频制作项目221209</t>
    <phoneticPr fontId="9" type="noConversion"/>
  </si>
  <si>
    <t>PO20220056</t>
    <phoneticPr fontId="9" type="noConversion"/>
  </si>
  <si>
    <t>PO20220048</t>
    <phoneticPr fontId="9" type="noConversion"/>
  </si>
  <si>
    <t>2022森世海亚莉芙敏手册设计制作项目221215</t>
    <phoneticPr fontId="9" type="noConversion"/>
  </si>
  <si>
    <t>2022阿斯利康全国肺癌筛查防治公益行动220411</t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</si>
  <si>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O20220012</t>
    </r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</si>
  <si>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O20220013</t>
    </r>
    <r>
      <rPr>
        <sz val="11"/>
        <color theme="1"/>
        <rFont val="宋体"/>
        <family val="2"/>
        <charset val="134"/>
        <scheme val="minor"/>
      </rPr>
      <t/>
    </r>
  </si>
  <si>
    <r>
      <t>P</t>
    </r>
    <r>
      <rPr>
        <sz val="10"/>
        <color theme="1"/>
        <rFont val="微软雅黑"/>
        <family val="2"/>
        <charset val="134"/>
      </rPr>
      <t>O20220014</t>
    </r>
    <r>
      <rPr>
        <sz val="11"/>
        <color theme="1"/>
        <rFont val="宋体"/>
        <family val="2"/>
        <charset val="134"/>
        <scheme val="minor"/>
      </rPr>
      <t/>
    </r>
  </si>
  <si>
    <r>
      <t>P</t>
    </r>
    <r>
      <rPr>
        <sz val="10"/>
        <color theme="1"/>
        <rFont val="微软雅黑"/>
        <family val="2"/>
        <charset val="134"/>
      </rPr>
      <t>O20230044</t>
    </r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</si>
  <si>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O20230077</t>
    </r>
    <phoneticPr fontId="9" type="noConversion"/>
  </si>
  <si>
    <t>合计</t>
    <phoneticPr fontId="9" type="noConversion"/>
  </si>
  <si>
    <t>（具体在下面）</t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</si>
  <si>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O20230012</t>
    </r>
    <phoneticPr fontId="9" type="noConversion"/>
  </si>
  <si>
    <t>2022阿斯利康女性移动关爱中心-基层早筛早诊筛查项目220831</t>
    <phoneticPr fontId="9" type="noConversion"/>
  </si>
  <si>
    <t>2022阿斯利康恩适得品牌建设及疾病教育材料制作项目221220</t>
    <phoneticPr fontId="9" type="noConversion"/>
  </si>
  <si>
    <t>2022阿斯利康睿英讲堂项目220728</t>
    <phoneticPr fontId="9" type="noConversion"/>
  </si>
  <si>
    <t>PO20220028</t>
    <phoneticPr fontId="9" type="noConversion"/>
  </si>
  <si>
    <t xml:space="preserve"> 2022美纳里尼希爱力患教图文制作项目221028</t>
    <phoneticPr fontId="9" type="noConversion"/>
  </si>
  <si>
    <t>2022阿斯利康乳腺癌领域12期及肺癌6期VIPAlerts220321</t>
    <phoneticPr fontId="9" type="noConversion"/>
  </si>
  <si>
    <t>2022阿斯利康呼吸心血管领域12期及肺癌6期VIPAlerts220322</t>
    <phoneticPr fontId="9" type="noConversion"/>
  </si>
  <si>
    <t>2022美纳里尼希爱力4套幻灯更新项目221110</t>
    <phoneticPr fontId="9" type="noConversion"/>
  </si>
  <si>
    <t>2022AZ-CV疾病教育-HCP教育视频制作项目221121</t>
    <phoneticPr fontId="9" type="noConversion"/>
  </si>
  <si>
    <t>2022森世海亚莉芙敏医学需求制作项目221208</t>
    <phoneticPr fontId="9" type="noConversion"/>
  </si>
  <si>
    <t>合计</t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</si>
  <si>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O20220054</t>
    </r>
    <phoneticPr fontId="9" type="noConversion"/>
  </si>
  <si>
    <r>
      <t>P</t>
    </r>
    <r>
      <rPr>
        <sz val="10"/>
        <color theme="1"/>
        <rFont val="微软雅黑"/>
        <family val="2"/>
        <charset val="134"/>
      </rPr>
      <t>O20230009</t>
    </r>
    <phoneticPr fontId="9" type="noConversion"/>
  </si>
  <si>
    <t>PO20230015</t>
    <phoneticPr fontId="9" type="noConversion"/>
  </si>
  <si>
    <t>PO20230021</t>
    <phoneticPr fontId="9" type="noConversion"/>
  </si>
  <si>
    <t>PO20230071</t>
    <phoneticPr fontId="9" type="noConversion"/>
  </si>
  <si>
    <t>PO20230073</t>
    <phoneticPr fontId="9" type="noConversion"/>
  </si>
  <si>
    <t>PO20230076</t>
    <phoneticPr fontId="9" type="noConversion"/>
  </si>
  <si>
    <t>PO20230023</t>
    <phoneticPr fontId="9" type="noConversion"/>
  </si>
  <si>
    <t>2022AZ百沃平呼吸慢病规范化诊治系列材料制作项目221213</t>
    <phoneticPr fontId="9" type="noConversion"/>
  </si>
  <si>
    <t>PO20230007</t>
    <phoneticPr fontId="9" type="noConversion"/>
  </si>
  <si>
    <t>2022阿斯利康百沃平令畅易拉宝制作及产品摄影项目20220822</t>
    <phoneticPr fontId="9" type="noConversion"/>
  </si>
  <si>
    <t>PO20230010</t>
    <phoneticPr fontId="9" type="noConversion"/>
  </si>
  <si>
    <t>2022阿斯利康肺癌分子病理检测临床实践规范化巡检会议220410</t>
    <phoneticPr fontId="9" type="noConversion"/>
  </si>
  <si>
    <t>2022南通九诺产品商品名命名及百孝医疗VI设计220907</t>
    <phoneticPr fontId="9" type="noConversion"/>
  </si>
  <si>
    <t>金额</t>
    <phoneticPr fontId="9" type="noConversion"/>
  </si>
  <si>
    <t>2023AZ肺癌国际会幻灯制作项目230309</t>
    <phoneticPr fontId="9" type="noConversion"/>
  </si>
  <si>
    <t>PO20230061</t>
    <phoneticPr fontId="9" type="noConversion"/>
  </si>
  <si>
    <t>PO2023085</t>
    <phoneticPr fontId="9" type="noConversion"/>
  </si>
  <si>
    <t>2023AZ重度哮喘幻灯片制作项目230508</t>
    <phoneticPr fontId="9" type="noConversion"/>
  </si>
  <si>
    <t>PO20240012</t>
    <phoneticPr fontId="9" type="noConversion"/>
  </si>
  <si>
    <t>（系统还没审完）</t>
    <phoneticPr fontId="9" type="noConversion"/>
  </si>
  <si>
    <t>2023AZ安达唐关键信息一页纸项目230522</t>
    <phoneticPr fontId="9" type="noConversion"/>
  </si>
  <si>
    <t>PO20230042</t>
    <phoneticPr fontId="9" type="noConversion"/>
  </si>
  <si>
    <t>2023AZ数字化赋能视频制作项目231127</t>
    <phoneticPr fontId="9" type="noConversion"/>
  </si>
  <si>
    <t>无</t>
    <phoneticPr fontId="9" type="noConversion"/>
  </si>
  <si>
    <t>2022阿斯利康粉红丝带活动花絮剪辑项目230111</t>
    <phoneticPr fontId="9" type="noConversion"/>
  </si>
  <si>
    <t>PO20230017</t>
    <phoneticPr fontId="9" type="noConversion"/>
  </si>
  <si>
    <t>2023赛诺菲巴斯德凡尔灵医学制作项目230414</t>
    <phoneticPr fontId="9" type="noConversion"/>
  </si>
  <si>
    <t>2023信莱诺医学幻灯制作项目230602</t>
    <phoneticPr fontId="9" type="noConversion"/>
  </si>
  <si>
    <t>2023AZ利普卓视频制作项目230522</t>
    <phoneticPr fontId="9" type="noConversion"/>
  </si>
  <si>
    <t>2023AZ诺雷得医学幻灯制作项目230207</t>
    <phoneticPr fontId="9" type="noConversion"/>
  </si>
  <si>
    <t>2022阿斯利康心脑守护——ASCVD临床规范化诊疗交流项目221128</t>
    <phoneticPr fontId="9" type="noConversion"/>
  </si>
  <si>
    <t>多媒体制作</t>
    <phoneticPr fontId="9" type="noConversion"/>
  </si>
  <si>
    <t>多媒体制作</t>
    <phoneticPr fontId="9" type="noConversion"/>
  </si>
  <si>
    <t>互动类</t>
    <phoneticPr fontId="9" type="noConversion"/>
  </si>
  <si>
    <t>其他</t>
    <phoneticPr fontId="9" type="noConversion"/>
  </si>
  <si>
    <t>2022阿斯利康安达唐视频制作项目221209</t>
    <phoneticPr fontId="9" type="noConversion"/>
  </si>
  <si>
    <t>2022AZ安达唐县域患教物料制作项目221209</t>
    <phoneticPr fontId="9" type="noConversion"/>
  </si>
  <si>
    <t>合计</t>
    <phoneticPr fontId="9" type="noConversion"/>
  </si>
  <si>
    <t>物料制作</t>
    <phoneticPr fontId="9" type="noConversion"/>
  </si>
  <si>
    <t>物料制作</t>
    <phoneticPr fontId="9" type="noConversion"/>
  </si>
  <si>
    <t>现场执行</t>
    <phoneticPr fontId="9" type="noConversion"/>
  </si>
  <si>
    <t>PO20220011</t>
    <phoneticPr fontId="9" type="noConversion"/>
  </si>
  <si>
    <t>互动类</t>
    <phoneticPr fontId="9" type="noConversion"/>
  </si>
  <si>
    <t>医学服务类-创意策划</t>
    <phoneticPr fontId="9" type="noConversion"/>
  </si>
  <si>
    <t>物料制作</t>
    <phoneticPr fontId="9" type="noConversion"/>
  </si>
  <si>
    <t>PO20230037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</si>
</sst>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￥-804]#,##0.00"/>
    <numFmt numFmtId="177" formatCode="0_ "/>
    <numFmt numFmtId="178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8" fillId="0" borderId="0"/>
    <xf numFmtId="176" fontId="8" fillId="0" borderId="0"/>
  </cellStyleXfs>
  <cellXfs count="7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177" fontId="4" fillId="3" borderId="2" xfId="0" applyNumberFormat="1" applyFont="1" applyFill="1" applyBorder="1" applyAlignment="1">
      <alignment vertical="center"/>
    </xf>
    <xf numFmtId="176" fontId="5" fillId="3" borderId="2" xfId="2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176" fontId="5" fillId="3" borderId="3" xfId="2" applyFont="1" applyFill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176" fontId="5" fillId="3" borderId="4" xfId="0" applyNumberFormat="1" applyFont="1" applyFill="1" applyBorder="1" applyAlignment="1">
      <alignment horizontal="left" vertical="center"/>
    </xf>
    <xf numFmtId="177" fontId="4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76" fontId="5" fillId="4" borderId="2" xfId="2" applyFont="1" applyFill="1" applyBorder="1" applyAlignment="1">
      <alignment horizontal="left" vertical="center"/>
    </xf>
    <xf numFmtId="176" fontId="5" fillId="4" borderId="3" xfId="2" applyFont="1" applyFill="1" applyBorder="1" applyAlignment="1">
      <alignment horizontal="left" vertical="center"/>
    </xf>
    <xf numFmtId="1" fontId="2" fillId="4" borderId="2" xfId="0" applyNumberFormat="1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177" fontId="4" fillId="5" borderId="2" xfId="0" applyNumberFormat="1" applyFont="1" applyFill="1" applyBorder="1" applyAlignment="1">
      <alignment vertical="center"/>
    </xf>
    <xf numFmtId="176" fontId="5" fillId="5" borderId="2" xfId="2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vertical="center"/>
    </xf>
    <xf numFmtId="176" fontId="5" fillId="5" borderId="3" xfId="2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178" fontId="2" fillId="5" borderId="2" xfId="0" applyNumberFormat="1" applyFont="1" applyFill="1" applyBorder="1" applyAlignment="1">
      <alignment vertical="center"/>
    </xf>
    <xf numFmtId="176" fontId="5" fillId="5" borderId="4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177" fontId="5" fillId="5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vertical="center"/>
    </xf>
    <xf numFmtId="176" fontId="5" fillId="0" borderId="2" xfId="2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177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77" fontId="5" fillId="3" borderId="2" xfId="0" applyNumberFormat="1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77" fontId="7" fillId="5" borderId="2" xfId="0" applyNumberFormat="1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/>
    </xf>
    <xf numFmtId="4" fontId="5" fillId="5" borderId="2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vertical="center"/>
    </xf>
    <xf numFmtId="176" fontId="5" fillId="0" borderId="2" xfId="2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11" fillId="8" borderId="2" xfId="2" applyFont="1" applyFill="1" applyBorder="1" applyAlignment="1">
      <alignment horizontal="left" vertical="center"/>
    </xf>
    <xf numFmtId="176" fontId="5" fillId="8" borderId="2" xfId="2" applyFont="1" applyFill="1" applyBorder="1" applyAlignment="1">
      <alignment horizontal="left" vertical="center"/>
    </xf>
    <xf numFmtId="176" fontId="3" fillId="2" borderId="0" xfId="1" applyFont="1" applyFill="1" applyAlignment="1">
      <alignment horizontal="center" vertical="center" wrapText="1"/>
    </xf>
    <xf numFmtId="176" fontId="3" fillId="2" borderId="1" xfId="1" applyFont="1" applyFill="1" applyBorder="1" applyAlignment="1">
      <alignment horizontal="right" vertical="center" wrapText="1"/>
    </xf>
    <xf numFmtId="176" fontId="3" fillId="2" borderId="1" xfId="1" applyFont="1" applyFill="1" applyBorder="1" applyAlignment="1">
      <alignment horizontal="center" vertical="center" wrapText="1"/>
    </xf>
    <xf numFmtId="176" fontId="3" fillId="2" borderId="1" xfId="1" applyFont="1" applyFill="1" applyBorder="1" applyAlignment="1">
      <alignment horizontal="left" vertical="center" wrapText="1"/>
    </xf>
    <xf numFmtId="176" fontId="3" fillId="2" borderId="1" xfId="1" applyFont="1" applyFill="1" applyBorder="1" applyAlignment="1">
      <alignment vertical="center" wrapText="1"/>
    </xf>
    <xf numFmtId="176" fontId="3" fillId="2" borderId="0" xfId="1" applyFont="1" applyFill="1" applyAlignment="1">
      <alignment horizontal="center" vertical="center"/>
    </xf>
    <xf numFmtId="176" fontId="3" fillId="2" borderId="1" xfId="1" applyFont="1" applyFill="1" applyBorder="1" applyAlignment="1">
      <alignment horizontal="right" vertical="center"/>
    </xf>
    <xf numFmtId="176" fontId="3" fillId="2" borderId="1" xfId="1" applyFont="1" applyFill="1" applyBorder="1" applyAlignment="1">
      <alignment horizontal="left" vertical="center"/>
    </xf>
    <xf numFmtId="176" fontId="3" fillId="2" borderId="0" xfId="1" applyFont="1" applyFill="1" applyAlignment="1">
      <alignment horizontal="left" vertical="center" wrapText="1"/>
    </xf>
  </cellXfs>
  <cellStyles count="3">
    <cellStyle name="常规" xfId="0" builtinId="0"/>
    <cellStyle name="常规 10" xfId="2"/>
    <cellStyle name="常规 9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curement&amp;BAT\1-&#37319;&#36141;&#37096;\2-PO&#35746;&#21333;&#21450;&#23545;&#24080;&#21333;\PO&#21333;&#30331;&#35760;&#34920;2016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"/>
      <sheetName val="2016年"/>
      <sheetName val="2017年"/>
      <sheetName val="2018年"/>
      <sheetName val="2019年"/>
      <sheetName val="2020年"/>
      <sheetName val="2021年"/>
      <sheetName val="2022年"/>
      <sheetName val="2023年"/>
      <sheetName val="2024年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Q13">
            <v>42490.13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98" zoomScaleNormal="98" workbookViewId="0">
      <selection activeCell="C12" sqref="C12"/>
    </sheetView>
  </sheetViews>
  <sheetFormatPr defaultColWidth="8.75" defaultRowHeight="16.5" x14ac:dyDescent="0.15"/>
  <cols>
    <col min="1" max="2" width="8.75" style="35"/>
    <col min="3" max="3" width="56.25" style="35" customWidth="1"/>
    <col min="4" max="4" width="8.75" style="35" hidden="1" customWidth="1"/>
    <col min="5" max="6" width="14" style="35"/>
    <col min="7" max="7" width="8.75" style="35"/>
    <col min="8" max="9" width="14" style="35"/>
    <col min="10" max="10" width="8.75" style="35"/>
    <col min="11" max="12" width="11.375" style="35" customWidth="1"/>
    <col min="13" max="13" width="8.75" style="35"/>
    <col min="14" max="14" width="12.5" style="35" bestFit="1" customWidth="1"/>
    <col min="15" max="16384" width="8.75" style="35"/>
  </cols>
  <sheetData>
    <row r="1" spans="1:14" x14ac:dyDescent="0.15">
      <c r="A1" s="62" t="s">
        <v>0</v>
      </c>
      <c r="B1" s="62" t="s">
        <v>1</v>
      </c>
      <c r="C1" s="62" t="s">
        <v>2</v>
      </c>
      <c r="D1" s="62"/>
      <c r="E1" s="62" t="s">
        <v>3</v>
      </c>
      <c r="F1" s="67" t="s">
        <v>4</v>
      </c>
      <c r="G1" s="62" t="s">
        <v>5</v>
      </c>
      <c r="H1" s="62" t="s">
        <v>6</v>
      </c>
      <c r="I1" s="62" t="s">
        <v>7</v>
      </c>
      <c r="J1" s="62" t="s">
        <v>5</v>
      </c>
    </row>
    <row r="2" spans="1:14" s="34" customFormat="1" x14ac:dyDescent="0.15">
      <c r="A2" s="65"/>
      <c r="B2" s="66"/>
      <c r="C2" s="64"/>
      <c r="D2" s="64"/>
      <c r="E2" s="64"/>
      <c r="F2" s="68"/>
      <c r="G2" s="63"/>
      <c r="H2" s="63"/>
      <c r="I2" s="63"/>
      <c r="J2" s="63"/>
      <c r="M2" s="34" t="s">
        <v>74</v>
      </c>
      <c r="N2" s="34" t="s">
        <v>74</v>
      </c>
    </row>
    <row r="3" spans="1:14" s="34" customFormat="1" x14ac:dyDescent="0.15">
      <c r="A3" s="36" t="s">
        <v>8</v>
      </c>
      <c r="B3" s="5" t="s">
        <v>9</v>
      </c>
      <c r="C3" s="5" t="s">
        <v>54</v>
      </c>
      <c r="D3" s="37"/>
      <c r="E3" s="37">
        <v>193704.4</v>
      </c>
      <c r="F3" s="37">
        <v>106764.4</v>
      </c>
      <c r="G3" s="37"/>
      <c r="H3" s="38">
        <v>192734.5</v>
      </c>
      <c r="I3" s="38">
        <f t="shared" ref="I3:I15" si="0">H3-E3</f>
        <v>-969.89999999999418</v>
      </c>
      <c r="J3" s="50" t="s">
        <v>10</v>
      </c>
      <c r="M3" s="34" t="s">
        <v>31</v>
      </c>
    </row>
    <row r="4" spans="1:14" s="34" customFormat="1" x14ac:dyDescent="0.15">
      <c r="A4" s="36" t="s">
        <v>11</v>
      </c>
      <c r="B4" s="5" t="s">
        <v>9</v>
      </c>
      <c r="C4" s="5" t="s">
        <v>55</v>
      </c>
      <c r="D4" s="37"/>
      <c r="E4" s="37">
        <v>272526</v>
      </c>
      <c r="F4" s="37">
        <v>165806</v>
      </c>
      <c r="G4" s="37"/>
      <c r="H4" s="38">
        <v>261634.5</v>
      </c>
      <c r="I4" s="38">
        <f t="shared" si="0"/>
        <v>-10891.5</v>
      </c>
      <c r="J4" s="50" t="s">
        <v>10</v>
      </c>
      <c r="M4" s="34" t="s">
        <v>31</v>
      </c>
    </row>
    <row r="5" spans="1:14" s="34" customFormat="1" x14ac:dyDescent="0.15">
      <c r="A5" s="36" t="s">
        <v>8</v>
      </c>
      <c r="B5" s="5" t="s">
        <v>9</v>
      </c>
      <c r="C5" s="12" t="s">
        <v>70</v>
      </c>
      <c r="D5" s="37"/>
      <c r="E5" s="37">
        <v>13398.4</v>
      </c>
      <c r="F5" s="37">
        <v>11078.4</v>
      </c>
      <c r="G5" s="37"/>
      <c r="H5" s="38">
        <v>12084</v>
      </c>
      <c r="I5" s="53">
        <f t="shared" si="0"/>
        <v>-1314.3999999999996</v>
      </c>
      <c r="J5" s="50" t="s">
        <v>10</v>
      </c>
      <c r="L5" s="34" t="s">
        <v>59</v>
      </c>
      <c r="M5" s="34">
        <v>2320</v>
      </c>
    </row>
    <row r="6" spans="1:14" s="34" customFormat="1" x14ac:dyDescent="0.15">
      <c r="A6" s="36" t="s">
        <v>8</v>
      </c>
      <c r="B6" s="5" t="s">
        <v>12</v>
      </c>
      <c r="C6" s="5" t="s">
        <v>56</v>
      </c>
      <c r="D6" s="37"/>
      <c r="E6" s="37">
        <v>50880</v>
      </c>
      <c r="F6" s="37">
        <v>50880</v>
      </c>
      <c r="G6" s="39"/>
      <c r="H6" s="38">
        <v>0</v>
      </c>
      <c r="I6" s="38">
        <f t="shared" si="0"/>
        <v>-50880</v>
      </c>
      <c r="J6" s="50" t="s">
        <v>10</v>
      </c>
      <c r="M6" s="34" t="s">
        <v>31</v>
      </c>
    </row>
    <row r="7" spans="1:14" s="34" customFormat="1" x14ac:dyDescent="0.15">
      <c r="A7" s="36" t="s">
        <v>8</v>
      </c>
      <c r="B7" s="37" t="s">
        <v>12</v>
      </c>
      <c r="C7" s="5" t="s">
        <v>53</v>
      </c>
      <c r="D7" s="5"/>
      <c r="E7" s="37">
        <v>15900</v>
      </c>
      <c r="F7" s="37">
        <v>15900</v>
      </c>
      <c r="G7" s="40"/>
      <c r="H7" s="38">
        <v>0</v>
      </c>
      <c r="I7" s="38">
        <f t="shared" si="0"/>
        <v>-15900</v>
      </c>
      <c r="J7" s="50" t="s">
        <v>10</v>
      </c>
      <c r="M7" s="34" t="s">
        <v>31</v>
      </c>
    </row>
    <row r="8" spans="1:14" s="34" customFormat="1" x14ac:dyDescent="0.15">
      <c r="A8" s="36" t="s">
        <v>8</v>
      </c>
      <c r="B8" s="5" t="s">
        <v>9</v>
      </c>
      <c r="C8" s="5" t="s">
        <v>33</v>
      </c>
      <c r="D8" s="37"/>
      <c r="E8" s="37">
        <v>167904</v>
      </c>
      <c r="F8" s="37">
        <v>167904</v>
      </c>
      <c r="G8" s="39"/>
      <c r="H8" s="38">
        <v>167776.8</v>
      </c>
      <c r="I8" s="38">
        <f t="shared" si="0"/>
        <v>-127.20000000001164</v>
      </c>
      <c r="J8" s="50" t="s">
        <v>10</v>
      </c>
      <c r="M8" s="34" t="s">
        <v>31</v>
      </c>
    </row>
    <row r="9" spans="1:14" s="34" customFormat="1" x14ac:dyDescent="0.15">
      <c r="A9" s="36" t="s">
        <v>8</v>
      </c>
      <c r="B9" s="37" t="s">
        <v>9</v>
      </c>
      <c r="C9" s="5" t="s">
        <v>57</v>
      </c>
      <c r="D9" s="5"/>
      <c r="E9" s="37">
        <v>267279</v>
      </c>
      <c r="F9" s="37">
        <v>187279</v>
      </c>
      <c r="G9" s="40"/>
      <c r="H9" s="41">
        <v>177550</v>
      </c>
      <c r="I9" s="41">
        <f t="shared" si="0"/>
        <v>-89729</v>
      </c>
      <c r="J9" s="50" t="s">
        <v>10</v>
      </c>
      <c r="L9" s="34" t="s">
        <v>35</v>
      </c>
      <c r="M9" s="34" t="s">
        <v>93</v>
      </c>
      <c r="N9" s="34">
        <v>70000</v>
      </c>
    </row>
    <row r="10" spans="1:14" s="34" customFormat="1" x14ac:dyDescent="0.15">
      <c r="A10" s="36" t="s">
        <v>8</v>
      </c>
      <c r="B10" s="5" t="s">
        <v>13</v>
      </c>
      <c r="C10" s="5" t="s">
        <v>58</v>
      </c>
      <c r="D10" s="5"/>
      <c r="E10" s="37">
        <v>81504</v>
      </c>
      <c r="F10" s="37">
        <v>81504</v>
      </c>
      <c r="G10" s="40"/>
      <c r="H10" s="38">
        <v>73991</v>
      </c>
      <c r="I10" s="38">
        <f t="shared" si="0"/>
        <v>-7513</v>
      </c>
      <c r="J10" s="50" t="s">
        <v>10</v>
      </c>
      <c r="M10" s="34" t="s">
        <v>31</v>
      </c>
    </row>
    <row r="11" spans="1:14" s="34" customFormat="1" x14ac:dyDescent="0.15">
      <c r="A11" s="36" t="s">
        <v>11</v>
      </c>
      <c r="B11" s="37" t="s">
        <v>14</v>
      </c>
      <c r="C11" s="5" t="s">
        <v>96</v>
      </c>
      <c r="D11" s="5"/>
      <c r="E11" s="37">
        <v>199810</v>
      </c>
      <c r="F11" s="37">
        <v>108310</v>
      </c>
      <c r="G11" s="40"/>
      <c r="H11" s="38">
        <v>149393.75</v>
      </c>
      <c r="I11" s="38">
        <f t="shared" si="0"/>
        <v>-50416.25</v>
      </c>
      <c r="J11" s="50" t="s">
        <v>15</v>
      </c>
      <c r="L11" s="34" t="s">
        <v>59</v>
      </c>
      <c r="M11" s="34">
        <v>27900</v>
      </c>
      <c r="N11" s="57" t="s">
        <v>47</v>
      </c>
    </row>
    <row r="12" spans="1:14" s="34" customFormat="1" x14ac:dyDescent="0.15">
      <c r="A12" s="36" t="s">
        <v>8</v>
      </c>
      <c r="B12" s="5" t="s">
        <v>9</v>
      </c>
      <c r="C12" s="5" t="s">
        <v>97</v>
      </c>
      <c r="D12" s="5"/>
      <c r="E12" s="37">
        <v>39750</v>
      </c>
      <c r="F12" s="37">
        <v>29850</v>
      </c>
      <c r="G12" s="40"/>
      <c r="H12" s="38">
        <v>26606</v>
      </c>
      <c r="I12" s="38">
        <f t="shared" si="0"/>
        <v>-13144</v>
      </c>
      <c r="J12" s="50" t="s">
        <v>10</v>
      </c>
      <c r="L12" s="34" t="s">
        <v>37</v>
      </c>
      <c r="M12" s="34" t="s">
        <v>95</v>
      </c>
      <c r="N12" s="34">
        <v>8400</v>
      </c>
    </row>
    <row r="13" spans="1:14" s="34" customFormat="1" x14ac:dyDescent="0.15">
      <c r="A13" s="36" t="s">
        <v>8</v>
      </c>
      <c r="B13" s="5" t="s">
        <v>9</v>
      </c>
      <c r="C13" s="12" t="s">
        <v>68</v>
      </c>
      <c r="D13" s="37"/>
      <c r="E13" s="37">
        <v>100000</v>
      </c>
      <c r="F13" s="37">
        <v>50000</v>
      </c>
      <c r="G13" s="37"/>
      <c r="H13" s="38">
        <v>99720.56</v>
      </c>
      <c r="I13" s="38">
        <f t="shared" si="0"/>
        <v>-279.44000000000233</v>
      </c>
      <c r="J13" s="50" t="s">
        <v>10</v>
      </c>
      <c r="L13" s="34" t="s">
        <v>98</v>
      </c>
      <c r="M13" s="34">
        <v>17000</v>
      </c>
      <c r="N13" s="57" t="s">
        <v>47</v>
      </c>
    </row>
    <row r="14" spans="1:14" s="34" customFormat="1" x14ac:dyDescent="0.15">
      <c r="A14" s="36" t="s">
        <v>8</v>
      </c>
      <c r="B14" s="5" t="s">
        <v>13</v>
      </c>
      <c r="C14" s="5" t="s">
        <v>39</v>
      </c>
      <c r="D14" s="5"/>
      <c r="E14" s="37">
        <v>22478</v>
      </c>
      <c r="F14" s="37">
        <v>18478</v>
      </c>
      <c r="G14" s="40"/>
      <c r="H14" s="38">
        <v>17278</v>
      </c>
      <c r="I14" s="38">
        <f t="shared" si="0"/>
        <v>-5200</v>
      </c>
      <c r="J14" s="50" t="s">
        <v>10</v>
      </c>
      <c r="L14" s="34" t="s">
        <v>71</v>
      </c>
      <c r="M14" s="34" t="s">
        <v>99</v>
      </c>
      <c r="N14" s="34">
        <v>968</v>
      </c>
    </row>
    <row r="15" spans="1:14" s="34" customFormat="1" x14ac:dyDescent="0.15">
      <c r="A15" s="42" t="s">
        <v>16</v>
      </c>
      <c r="B15" s="43" t="s">
        <v>9</v>
      </c>
      <c r="C15" s="19" t="s">
        <v>40</v>
      </c>
      <c r="D15" s="18"/>
      <c r="E15" s="43">
        <v>1190215.08</v>
      </c>
      <c r="F15" s="43">
        <v>420000</v>
      </c>
      <c r="G15" s="26"/>
      <c r="H15" s="44">
        <v>881444.28</v>
      </c>
      <c r="I15" s="54">
        <f t="shared" si="0"/>
        <v>-308770.80000000005</v>
      </c>
      <c r="J15" s="50" t="s">
        <v>15</v>
      </c>
      <c r="L15" s="57" t="s">
        <v>46</v>
      </c>
      <c r="M15" s="34">
        <v>523916</v>
      </c>
      <c r="N15" s="57" t="s">
        <v>47</v>
      </c>
    </row>
    <row r="16" spans="1:14" s="34" customFormat="1" ht="33" x14ac:dyDescent="0.15">
      <c r="A16" s="42" t="s">
        <v>16</v>
      </c>
      <c r="B16" s="43" t="s">
        <v>9</v>
      </c>
      <c r="C16" s="18" t="s">
        <v>72</v>
      </c>
      <c r="D16" s="18" t="s">
        <v>17</v>
      </c>
      <c r="E16" s="43">
        <v>1164446.1399999999</v>
      </c>
      <c r="F16" s="43">
        <v>329446.14</v>
      </c>
      <c r="G16" s="45" t="s">
        <v>18</v>
      </c>
      <c r="H16" s="46">
        <v>931556.92</v>
      </c>
      <c r="I16" s="54">
        <f>K16-E16</f>
        <v>-562813.78999999992</v>
      </c>
      <c r="J16" s="50" t="s">
        <v>15</v>
      </c>
      <c r="K16" s="55">
        <v>601632.35</v>
      </c>
      <c r="L16" s="34" t="s">
        <v>102</v>
      </c>
      <c r="M16" s="34" t="s">
        <v>103</v>
      </c>
      <c r="N16" s="34">
        <v>170000</v>
      </c>
    </row>
    <row r="17" spans="1:14" s="34" customFormat="1" x14ac:dyDescent="0.15">
      <c r="A17" s="42" t="s">
        <v>16</v>
      </c>
      <c r="B17" s="18" t="s">
        <v>19</v>
      </c>
      <c r="C17" s="18" t="s">
        <v>73</v>
      </c>
      <c r="D17" s="43"/>
      <c r="E17" s="47">
        <v>151527</v>
      </c>
      <c r="F17" s="43">
        <v>141527</v>
      </c>
      <c r="G17" s="43"/>
      <c r="H17" s="44">
        <v>148983</v>
      </c>
      <c r="I17" s="44">
        <f t="shared" ref="I17:I21" si="1">H17-E17</f>
        <v>-2544</v>
      </c>
      <c r="J17" s="50" t="s">
        <v>10</v>
      </c>
      <c r="M17" s="34" t="s">
        <v>31</v>
      </c>
    </row>
    <row r="18" spans="1:14" s="34" customFormat="1" x14ac:dyDescent="0.15">
      <c r="A18" s="42" t="s">
        <v>16</v>
      </c>
      <c r="B18" s="43" t="s">
        <v>14</v>
      </c>
      <c r="C18" s="18" t="s">
        <v>91</v>
      </c>
      <c r="D18" s="18"/>
      <c r="E18" s="43">
        <v>1607593.46</v>
      </c>
      <c r="F18" s="43">
        <v>241139.02</v>
      </c>
      <c r="G18" s="26"/>
      <c r="H18" s="44">
        <v>800000</v>
      </c>
      <c r="I18" s="44">
        <f t="shared" si="1"/>
        <v>-807593.46</v>
      </c>
      <c r="J18" s="50" t="s">
        <v>15</v>
      </c>
      <c r="L18" s="57" t="s">
        <v>48</v>
      </c>
      <c r="M18" s="34" t="s">
        <v>103</v>
      </c>
      <c r="N18" s="34">
        <v>680000</v>
      </c>
    </row>
    <row r="19" spans="1:14" s="34" customFormat="1" x14ac:dyDescent="0.15">
      <c r="A19" s="42" t="s">
        <v>16</v>
      </c>
      <c r="B19" s="18" t="s">
        <v>9</v>
      </c>
      <c r="C19" s="18" t="s">
        <v>49</v>
      </c>
      <c r="D19" s="43"/>
      <c r="E19" s="43">
        <v>430000</v>
      </c>
      <c r="F19" s="43">
        <v>250000</v>
      </c>
      <c r="G19" s="43"/>
      <c r="H19" s="44">
        <v>335843.8</v>
      </c>
      <c r="I19" s="44">
        <f t="shared" si="1"/>
        <v>-94156.200000000012</v>
      </c>
      <c r="J19" s="50" t="s">
        <v>15</v>
      </c>
      <c r="M19" s="34" t="s">
        <v>31</v>
      </c>
    </row>
    <row r="20" spans="1:14" s="34" customFormat="1" x14ac:dyDescent="0.15">
      <c r="A20" s="42" t="s">
        <v>20</v>
      </c>
      <c r="B20" s="18" t="s">
        <v>9</v>
      </c>
      <c r="C20" s="18" t="s">
        <v>50</v>
      </c>
      <c r="D20" s="18"/>
      <c r="E20" s="43">
        <v>388000</v>
      </c>
      <c r="F20" s="48">
        <f>H20</f>
        <v>78588.399999999994</v>
      </c>
      <c r="G20" s="43"/>
      <c r="H20" s="46">
        <v>78588.399999999994</v>
      </c>
      <c r="I20" s="44">
        <f t="shared" si="1"/>
        <v>-309411.59999999998</v>
      </c>
      <c r="J20" s="50" t="s">
        <v>10</v>
      </c>
      <c r="M20" s="34" t="s">
        <v>31</v>
      </c>
    </row>
    <row r="21" spans="1:14" s="34" customFormat="1" x14ac:dyDescent="0.15">
      <c r="A21" s="42" t="s">
        <v>21</v>
      </c>
      <c r="B21" s="43" t="s">
        <v>9</v>
      </c>
      <c r="C21" s="18" t="s">
        <v>51</v>
      </c>
      <c r="D21" s="18"/>
      <c r="E21" s="43">
        <v>95400</v>
      </c>
      <c r="F21" s="43">
        <v>58900</v>
      </c>
      <c r="G21" s="26"/>
      <c r="H21" s="44">
        <v>61692</v>
      </c>
      <c r="I21" s="44">
        <f t="shared" si="1"/>
        <v>-33708</v>
      </c>
      <c r="J21" s="50" t="s">
        <v>10</v>
      </c>
      <c r="L21" s="57" t="s">
        <v>52</v>
      </c>
      <c r="M21" s="35" t="s">
        <v>93</v>
      </c>
      <c r="N21" s="34">
        <v>34000</v>
      </c>
    </row>
    <row r="22" spans="1:14" s="34" customFormat="1" x14ac:dyDescent="0.15">
      <c r="A22" s="42"/>
      <c r="B22" s="43"/>
      <c r="C22" s="18"/>
      <c r="D22" s="18"/>
      <c r="E22" s="43"/>
      <c r="F22" s="43"/>
      <c r="G22" s="26"/>
      <c r="H22" s="44"/>
      <c r="I22" s="44"/>
      <c r="J22" s="50"/>
    </row>
    <row r="23" spans="1:14" s="34" customFormat="1" ht="15" customHeight="1" x14ac:dyDescent="0.15">
      <c r="A23" s="49"/>
      <c r="B23" s="50"/>
      <c r="C23" s="50"/>
      <c r="D23" s="50"/>
      <c r="E23" s="50">
        <f t="shared" ref="E23:I23" si="2">SUM(E3:E21)</f>
        <v>6452315.4799999995</v>
      </c>
      <c r="F23" s="50">
        <f t="shared" si="2"/>
        <v>2513354.36</v>
      </c>
      <c r="G23" s="51">
        <f>F23/E23</f>
        <v>0.38952750648825996</v>
      </c>
      <c r="H23" s="52">
        <f t="shared" si="2"/>
        <v>4416877.5100000007</v>
      </c>
      <c r="I23" s="52">
        <f t="shared" si="2"/>
        <v>-2365362.5399999996</v>
      </c>
      <c r="J23" s="50"/>
    </row>
    <row r="25" spans="1:14" x14ac:dyDescent="0.15">
      <c r="C25" s="58" t="s">
        <v>36</v>
      </c>
      <c r="E25" s="35" t="s">
        <v>60</v>
      </c>
      <c r="F25" s="35" t="s">
        <v>93</v>
      </c>
      <c r="G25" s="35">
        <v>10000</v>
      </c>
      <c r="H25" s="35">
        <v>220822</v>
      </c>
      <c r="I25" s="34" t="s">
        <v>32</v>
      </c>
      <c r="J25" s="35" t="s">
        <v>92</v>
      </c>
      <c r="K25" s="34">
        <v>1600</v>
      </c>
    </row>
    <row r="26" spans="1:14" x14ac:dyDescent="0.15">
      <c r="E26" s="35" t="s">
        <v>61</v>
      </c>
      <c r="F26" s="35" t="s">
        <v>93</v>
      </c>
      <c r="G26" s="35">
        <v>5000</v>
      </c>
      <c r="I26" s="34" t="s">
        <v>34</v>
      </c>
      <c r="J26" s="35" t="s">
        <v>92</v>
      </c>
      <c r="K26" s="34">
        <v>720</v>
      </c>
    </row>
    <row r="27" spans="1:14" x14ac:dyDescent="0.15">
      <c r="E27" s="35" t="s">
        <v>62</v>
      </c>
      <c r="F27" s="35" t="s">
        <v>93</v>
      </c>
      <c r="G27" s="35">
        <v>2000</v>
      </c>
    </row>
    <row r="28" spans="1:14" x14ac:dyDescent="0.15">
      <c r="E28" s="35" t="s">
        <v>63</v>
      </c>
      <c r="F28" s="35" t="s">
        <v>93</v>
      </c>
      <c r="G28" s="35">
        <v>5000</v>
      </c>
      <c r="H28" s="35">
        <v>221213</v>
      </c>
      <c r="I28" s="34" t="s">
        <v>38</v>
      </c>
      <c r="J28" s="35" t="s">
        <v>93</v>
      </c>
      <c r="K28" s="35">
        <v>12000</v>
      </c>
    </row>
    <row r="29" spans="1:14" x14ac:dyDescent="0.15">
      <c r="E29" s="35" t="s">
        <v>67</v>
      </c>
      <c r="F29" s="35" t="s">
        <v>93</v>
      </c>
      <c r="G29" s="35">
        <v>3000</v>
      </c>
      <c r="I29" s="35" t="s">
        <v>69</v>
      </c>
      <c r="J29" s="35" t="s">
        <v>93</v>
      </c>
      <c r="K29" s="35">
        <v>5000</v>
      </c>
    </row>
    <row r="30" spans="1:14" x14ac:dyDescent="0.15">
      <c r="E30" s="35" t="s">
        <v>64</v>
      </c>
      <c r="F30" s="35" t="s">
        <v>94</v>
      </c>
      <c r="G30" s="35">
        <v>1500</v>
      </c>
    </row>
    <row r="31" spans="1:14" x14ac:dyDescent="0.15">
      <c r="E31" s="35" t="s">
        <v>65</v>
      </c>
      <c r="F31" s="35" t="s">
        <v>93</v>
      </c>
      <c r="G31" s="35">
        <v>400</v>
      </c>
    </row>
    <row r="32" spans="1:14" x14ac:dyDescent="0.15">
      <c r="E32" s="35" t="s">
        <v>66</v>
      </c>
      <c r="F32" s="35" t="s">
        <v>93</v>
      </c>
      <c r="G32" s="35">
        <v>1000</v>
      </c>
    </row>
    <row r="34" spans="3:7" x14ac:dyDescent="0.15">
      <c r="C34" s="59" t="s">
        <v>40</v>
      </c>
      <c r="E34" s="56" t="s">
        <v>41</v>
      </c>
      <c r="F34" s="35" t="s">
        <v>94</v>
      </c>
      <c r="G34" s="35">
        <v>32000</v>
      </c>
    </row>
    <row r="35" spans="3:7" x14ac:dyDescent="0.15">
      <c r="E35" s="56" t="s">
        <v>42</v>
      </c>
      <c r="F35" s="35" t="s">
        <v>100</v>
      </c>
      <c r="G35" s="35">
        <v>93000</v>
      </c>
    </row>
    <row r="36" spans="3:7" x14ac:dyDescent="0.15">
      <c r="E36" s="56" t="s">
        <v>43</v>
      </c>
      <c r="F36" s="35" t="s">
        <v>101</v>
      </c>
      <c r="G36" s="35">
        <v>326762</v>
      </c>
    </row>
    <row r="37" spans="3:7" x14ac:dyDescent="0.15">
      <c r="E37" s="56" t="s">
        <v>44</v>
      </c>
      <c r="F37" s="35" t="s">
        <v>100</v>
      </c>
      <c r="G37" s="35">
        <v>68654</v>
      </c>
    </row>
    <row r="38" spans="3:7" x14ac:dyDescent="0.15">
      <c r="E38" s="56" t="s">
        <v>45</v>
      </c>
      <c r="F38" s="35" t="s">
        <v>94</v>
      </c>
      <c r="G38" s="35">
        <v>3500</v>
      </c>
    </row>
  </sheetData>
  <autoFilter ref="A1:I23"/>
  <mergeCells count="9">
    <mergeCell ref="H1:H2"/>
    <mergeCell ref="I1:I2"/>
    <mergeCell ref="J1:J2"/>
    <mergeCell ref="C1:D2"/>
    <mergeCell ref="A1:A2"/>
    <mergeCell ref="B1:B2"/>
    <mergeCell ref="E1:E2"/>
    <mergeCell ref="F1:F2"/>
    <mergeCell ref="G1:G2"/>
  </mergeCells>
  <phoneticPr fontId="9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C14" sqref="C14"/>
    </sheetView>
  </sheetViews>
  <sheetFormatPr defaultColWidth="8.75" defaultRowHeight="12" x14ac:dyDescent="0.15"/>
  <cols>
    <col min="1" max="2" width="8.75" style="3"/>
    <col min="3" max="3" width="56" style="3" customWidth="1"/>
    <col min="4" max="4" width="8.75" style="3" hidden="1" customWidth="1"/>
    <col min="5" max="5" width="8.75" style="3"/>
    <col min="6" max="6" width="12.875" style="3"/>
    <col min="7" max="7" width="10.75" style="3"/>
    <col min="8" max="8" width="13.25" style="3" customWidth="1"/>
    <col min="9" max="9" width="11.75" style="3"/>
    <col min="10" max="10" width="14" style="3"/>
    <col min="11" max="12" width="8.75" style="3"/>
    <col min="13" max="13" width="10" style="3" customWidth="1"/>
    <col min="14" max="16384" width="8.75" style="3"/>
  </cols>
  <sheetData>
    <row r="1" spans="1:16" s="1" customFormat="1" x14ac:dyDescent="0.15">
      <c r="A1" s="62" t="s">
        <v>0</v>
      </c>
      <c r="B1" s="62" t="s">
        <v>1</v>
      </c>
      <c r="C1" s="62" t="s">
        <v>2</v>
      </c>
      <c r="D1" s="62"/>
      <c r="E1" s="62" t="s">
        <v>22</v>
      </c>
      <c r="F1" s="62" t="s">
        <v>3</v>
      </c>
      <c r="G1" s="67" t="s">
        <v>23</v>
      </c>
      <c r="H1" s="62" t="s">
        <v>5</v>
      </c>
      <c r="I1" s="62" t="s">
        <v>6</v>
      </c>
      <c r="J1" s="62" t="s">
        <v>7</v>
      </c>
      <c r="K1" s="62" t="s">
        <v>5</v>
      </c>
    </row>
    <row r="2" spans="1:16" s="2" customFormat="1" x14ac:dyDescent="0.15">
      <c r="A2" s="65"/>
      <c r="B2" s="65"/>
      <c r="C2" s="64"/>
      <c r="D2" s="64"/>
      <c r="E2" s="65"/>
      <c r="F2" s="65"/>
      <c r="G2" s="69"/>
      <c r="H2" s="70"/>
      <c r="I2" s="70"/>
      <c r="J2" s="70"/>
      <c r="K2" s="70"/>
    </row>
    <row r="3" spans="1:16" s="1" customFormat="1" ht="16.5" x14ac:dyDescent="0.15">
      <c r="A3" s="4" t="s">
        <v>24</v>
      </c>
      <c r="B3" s="5" t="s">
        <v>9</v>
      </c>
      <c r="C3" s="61" t="s">
        <v>90</v>
      </c>
      <c r="D3" s="5"/>
      <c r="E3" s="6" t="s">
        <v>25</v>
      </c>
      <c r="F3" s="6">
        <v>71038.02</v>
      </c>
      <c r="G3" s="6">
        <v>71038.02</v>
      </c>
      <c r="H3" s="6"/>
      <c r="I3" s="6">
        <v>71031.66</v>
      </c>
      <c r="J3" s="11">
        <f t="shared" ref="J3:J8" si="0">I3-F3</f>
        <v>-6.3600000000005821</v>
      </c>
      <c r="K3" s="30" t="s">
        <v>10</v>
      </c>
      <c r="N3" s="1" t="s">
        <v>31</v>
      </c>
    </row>
    <row r="4" spans="1:16" s="1" customFormat="1" ht="16.5" x14ac:dyDescent="0.15">
      <c r="A4" s="4" t="s">
        <v>24</v>
      </c>
      <c r="B4" s="5" t="s">
        <v>9</v>
      </c>
      <c r="C4" s="5" t="s">
        <v>75</v>
      </c>
      <c r="D4" s="5"/>
      <c r="E4" s="6" t="s">
        <v>25</v>
      </c>
      <c r="F4" s="6">
        <v>242475</v>
      </c>
      <c r="G4" s="6">
        <v>202475</v>
      </c>
      <c r="H4" s="6"/>
      <c r="I4" s="6">
        <v>250160</v>
      </c>
      <c r="J4" s="11">
        <f>F4-I4</f>
        <v>-7685</v>
      </c>
      <c r="K4" s="30" t="s">
        <v>10</v>
      </c>
      <c r="M4" s="1" t="s">
        <v>59</v>
      </c>
      <c r="N4" s="1">
        <v>2100</v>
      </c>
      <c r="O4" s="57" t="s">
        <v>47</v>
      </c>
    </row>
    <row r="5" spans="1:16" s="1" customFormat="1" ht="13.15" customHeight="1" x14ac:dyDescent="0.15">
      <c r="A5" s="4" t="s">
        <v>24</v>
      </c>
      <c r="B5" s="6" t="s">
        <v>9</v>
      </c>
      <c r="C5" s="5" t="s">
        <v>78</v>
      </c>
      <c r="D5" s="7"/>
      <c r="E5" s="8" t="s">
        <v>25</v>
      </c>
      <c r="F5" s="6">
        <v>96719.7</v>
      </c>
      <c r="G5" s="6">
        <v>19343.939999999999</v>
      </c>
      <c r="H5" s="9" t="s">
        <v>26</v>
      </c>
      <c r="I5" s="6">
        <v>96717.58</v>
      </c>
      <c r="J5" s="11">
        <f t="shared" si="0"/>
        <v>-2.1199999999953434</v>
      </c>
      <c r="K5" s="30" t="s">
        <v>10</v>
      </c>
      <c r="M5" s="1" t="s">
        <v>79</v>
      </c>
      <c r="N5" s="3" t="s">
        <v>104</v>
      </c>
      <c r="O5" s="1">
        <f>'[1]2024年'!$Q$13</f>
        <v>42490.13</v>
      </c>
      <c r="P5" s="1" t="s">
        <v>80</v>
      </c>
    </row>
    <row r="6" spans="1:16" s="1" customFormat="1" ht="16.5" x14ac:dyDescent="0.15">
      <c r="A6" s="4" t="s">
        <v>24</v>
      </c>
      <c r="B6" s="6" t="s">
        <v>9</v>
      </c>
      <c r="C6" s="61" t="s">
        <v>81</v>
      </c>
      <c r="D6" s="7"/>
      <c r="E6" s="7" t="s">
        <v>27</v>
      </c>
      <c r="F6" s="6">
        <v>14140.4</v>
      </c>
      <c r="G6" s="6">
        <v>13140.4</v>
      </c>
      <c r="H6" s="6"/>
      <c r="I6" s="6">
        <v>3794.8</v>
      </c>
      <c r="J6" s="11">
        <f t="shared" si="0"/>
        <v>-10345.599999999999</v>
      </c>
      <c r="K6" s="30" t="s">
        <v>10</v>
      </c>
      <c r="M6" s="1" t="s">
        <v>82</v>
      </c>
      <c r="N6" s="1" t="s">
        <v>105</v>
      </c>
      <c r="O6" s="1">
        <v>680</v>
      </c>
    </row>
    <row r="7" spans="1:16" s="1" customFormat="1" ht="13.15" customHeight="1" x14ac:dyDescent="0.15">
      <c r="A7" s="10" t="s">
        <v>24</v>
      </c>
      <c r="B7" s="11" t="s">
        <v>9</v>
      </c>
      <c r="C7" s="61" t="s">
        <v>83</v>
      </c>
      <c r="D7" s="13"/>
      <c r="E7" s="13"/>
      <c r="F7" s="14">
        <v>98103</v>
      </c>
      <c r="G7" s="15">
        <v>58103</v>
      </c>
      <c r="H7" s="16"/>
      <c r="I7" s="11">
        <v>98023.5</v>
      </c>
      <c r="J7" s="11">
        <f t="shared" si="0"/>
        <v>-79.5</v>
      </c>
      <c r="K7" s="30" t="s">
        <v>10</v>
      </c>
      <c r="N7" s="1" t="s">
        <v>84</v>
      </c>
    </row>
    <row r="8" spans="1:16" s="1" customFormat="1" ht="16.5" x14ac:dyDescent="0.15">
      <c r="A8" s="17" t="s">
        <v>16</v>
      </c>
      <c r="B8" s="18" t="s">
        <v>9</v>
      </c>
      <c r="C8" s="61" t="s">
        <v>85</v>
      </c>
      <c r="D8" s="19"/>
      <c r="E8" s="20" t="s">
        <v>28</v>
      </c>
      <c r="F8" s="20">
        <v>39156.400000000001</v>
      </c>
      <c r="G8" s="20">
        <v>24286.400000000001</v>
      </c>
      <c r="H8" s="20"/>
      <c r="I8" s="20">
        <v>38838.400000000001</v>
      </c>
      <c r="J8" s="32">
        <f t="shared" si="0"/>
        <v>-318</v>
      </c>
      <c r="K8" s="30" t="s">
        <v>10</v>
      </c>
      <c r="M8" s="1" t="s">
        <v>86</v>
      </c>
      <c r="N8" s="1" t="s">
        <v>92</v>
      </c>
      <c r="O8" s="1">
        <v>6000</v>
      </c>
    </row>
    <row r="9" spans="1:16" s="1" customFormat="1" ht="16.5" x14ac:dyDescent="0.15">
      <c r="A9" s="17" t="s">
        <v>16</v>
      </c>
      <c r="B9" s="18" t="s">
        <v>29</v>
      </c>
      <c r="C9" s="61" t="s">
        <v>87</v>
      </c>
      <c r="D9" s="21"/>
      <c r="E9" s="22" t="s">
        <v>25</v>
      </c>
      <c r="F9" s="23">
        <f>G9</f>
        <v>62786.587500000001</v>
      </c>
      <c r="G9" s="23">
        <v>62786.587500000001</v>
      </c>
      <c r="H9" s="24"/>
      <c r="I9" s="20">
        <v>62786.59</v>
      </c>
      <c r="J9" s="32">
        <f>F9-I9</f>
        <v>-2.4999999950523488E-3</v>
      </c>
      <c r="K9" s="30" t="s">
        <v>10</v>
      </c>
      <c r="N9" s="1" t="s">
        <v>84</v>
      </c>
    </row>
    <row r="10" spans="1:16" s="1" customFormat="1" ht="13.15" customHeight="1" x14ac:dyDescent="0.15">
      <c r="A10" s="17" t="s">
        <v>16</v>
      </c>
      <c r="B10" s="20" t="s">
        <v>30</v>
      </c>
      <c r="C10" s="60" t="s">
        <v>88</v>
      </c>
      <c r="D10" s="21"/>
      <c r="E10" s="21" t="s">
        <v>25</v>
      </c>
      <c r="F10" s="20">
        <v>27719</v>
      </c>
      <c r="G10" s="23">
        <v>27719</v>
      </c>
      <c r="H10" s="24"/>
      <c r="I10" s="33">
        <v>0</v>
      </c>
      <c r="J10" s="32">
        <f>I10-F10</f>
        <v>-27719</v>
      </c>
      <c r="K10" s="30" t="s">
        <v>10</v>
      </c>
      <c r="N10" s="1" t="s">
        <v>84</v>
      </c>
    </row>
    <row r="11" spans="1:16" s="1" customFormat="1" ht="16.5" x14ac:dyDescent="0.15">
      <c r="A11" s="17" t="s">
        <v>16</v>
      </c>
      <c r="B11" s="20" t="s">
        <v>9</v>
      </c>
      <c r="C11" s="60" t="s">
        <v>89</v>
      </c>
      <c r="D11" s="18"/>
      <c r="E11" s="18" t="s">
        <v>28</v>
      </c>
      <c r="F11" s="20">
        <v>338436.8</v>
      </c>
      <c r="G11" s="25">
        <v>30000</v>
      </c>
      <c r="H11" s="26"/>
      <c r="I11" s="33">
        <v>103328.8</v>
      </c>
      <c r="J11" s="32">
        <f>I11-F11</f>
        <v>-235108</v>
      </c>
      <c r="K11" s="30" t="s">
        <v>10</v>
      </c>
      <c r="M11" s="1" t="s">
        <v>106</v>
      </c>
      <c r="N11" s="1" t="s">
        <v>95</v>
      </c>
      <c r="O11" s="1">
        <v>70000</v>
      </c>
    </row>
    <row r="12" spans="1:16" s="1" customFormat="1" ht="16.5" x14ac:dyDescent="0.15">
      <c r="A12" s="27"/>
      <c r="B12" s="28"/>
      <c r="C12" s="29"/>
      <c r="D12" s="29"/>
      <c r="E12" s="30"/>
      <c r="F12" s="30"/>
      <c r="G12" s="30"/>
      <c r="H12" s="30"/>
      <c r="I12" s="30"/>
      <c r="J12" s="30"/>
      <c r="K12" s="30"/>
    </row>
    <row r="13" spans="1:16" s="1" customFormat="1" ht="16.5" x14ac:dyDescent="0.15">
      <c r="A13" s="27"/>
      <c r="B13" s="28"/>
      <c r="C13" s="29"/>
      <c r="D13" s="29"/>
      <c r="E13" s="30"/>
      <c r="F13" s="30">
        <f t="shared" ref="F13:J13" si="1">SUM(F3:F12)</f>
        <v>990574.90749999997</v>
      </c>
      <c r="G13" s="31">
        <f t="shared" si="1"/>
        <v>508892.34750000009</v>
      </c>
      <c r="H13" s="30"/>
      <c r="I13" s="30">
        <f t="shared" si="1"/>
        <v>724681.33000000007</v>
      </c>
      <c r="J13" s="30">
        <f t="shared" si="1"/>
        <v>-281263.58250000002</v>
      </c>
      <c r="K13" s="30"/>
    </row>
    <row r="16" spans="1:16" ht="21.75" customHeight="1" x14ac:dyDescent="0.15">
      <c r="F16" s="3">
        <v>230309</v>
      </c>
      <c r="G16" s="3" t="s">
        <v>76</v>
      </c>
      <c r="H16" s="3" t="s">
        <v>104</v>
      </c>
      <c r="I16" s="3">
        <v>540</v>
      </c>
    </row>
    <row r="17" spans="7:9" x14ac:dyDescent="0.15">
      <c r="G17" s="3" t="s">
        <v>77</v>
      </c>
      <c r="H17" s="3" t="s">
        <v>104</v>
      </c>
      <c r="I17" s="3">
        <v>1560</v>
      </c>
    </row>
  </sheetData>
  <autoFilter ref="A1:J11"/>
  <mergeCells count="10">
    <mergeCell ref="H1:H2"/>
    <mergeCell ref="I1:I2"/>
    <mergeCell ref="J1:J2"/>
    <mergeCell ref="K1:K2"/>
    <mergeCell ref="C1:D2"/>
    <mergeCell ref="A1:A2"/>
    <mergeCell ref="B1:B2"/>
    <mergeCell ref="E1:E2"/>
    <mergeCell ref="F1:F2"/>
    <mergeCell ref="G1:G2"/>
  </mergeCells>
  <phoneticPr fontId="9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2022需修改报价项目</vt:lpstr>
      <vt:lpstr>2023需修改报价项目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2024-03-06T12:04:55Z</dcterms:created>
  <dcterms:modified xsi:type="dcterms:W3CDTF">2024-04-19T03:46:39Z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7C0DA76F3BB14A30BB1A829D606A15FD_11</vt:lpwstr>
  </property>
  <property fmtid="{D5CDD505-2E9C-101B-9397-08002B2CF9AE}" pid="3" name="KSOProductBuildVer">
    <vt:lpwstr>2052-12.1.0.16399</vt:lpwstr>
  </property>
</Properties>
</file>