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5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7" i="1" l="1"/>
  <c r="H55" i="1"/>
  <c r="H53" i="1"/>
  <c r="H51" i="1"/>
  <c r="H50" i="1"/>
  <c r="H48" i="1"/>
  <c r="H21" i="1"/>
  <c r="H19" i="1"/>
  <c r="C5" i="1" l="1"/>
  <c r="H27" i="1" l="1"/>
  <c r="H23" i="1" l="1"/>
  <c r="H24" i="1"/>
  <c r="H25" i="1" s="1"/>
  <c r="H15" i="1"/>
  <c r="H16" i="1"/>
  <c r="H17" i="1"/>
  <c r="H18" i="1"/>
  <c r="H20" i="1"/>
  <c r="H28" i="1"/>
  <c r="H29" i="1"/>
  <c r="H30" i="1"/>
  <c r="H31" i="1"/>
  <c r="H32" i="1"/>
  <c r="H33" i="1"/>
  <c r="H34" i="1"/>
  <c r="H37" i="1"/>
  <c r="H38" i="1"/>
  <c r="H39" i="1"/>
  <c r="H40" i="1"/>
  <c r="H41" i="1"/>
  <c r="H42" i="1"/>
  <c r="H43" i="1"/>
  <c r="H44" i="1"/>
  <c r="H45" i="1"/>
  <c r="H49" i="1"/>
  <c r="I29" i="1"/>
  <c r="I28" i="1"/>
  <c r="B8" i="1"/>
  <c r="B7" i="1"/>
  <c r="B6" i="1"/>
  <c r="B5" i="1"/>
  <c r="B4" i="1"/>
  <c r="C8" i="1" l="1"/>
  <c r="H46" i="1"/>
  <c r="C7" i="1" s="1"/>
  <c r="H35" i="1"/>
  <c r="C4" i="1"/>
  <c r="C6" i="1" l="1"/>
  <c r="C9" i="1"/>
  <c r="C10" i="1" l="1"/>
</calcChain>
</file>

<file path=xl/comments1.xml><?xml version="1.0" encoding="utf-8"?>
<comments xmlns="http://schemas.openxmlformats.org/spreadsheetml/2006/main">
  <authors>
    <author>作者</author>
  </authors>
  <commentList>
    <comment ref="D13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3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3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<sst xmlns="http://schemas.openxmlformats.org/spreadsheetml/2006/main" count="127" uniqueCount="104">
  <si>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</si>
  <si>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</si>
  <si>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</si>
  <si>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</si>
  <si>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</si>
  <si>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</si>
  <si>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</si>
  <si>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</si>
  <si>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</si>
  <si>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</si>
  <si>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</si>
  <si>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</si>
  <si>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</si>
  <si>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</si>
  <si>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</si>
  <si>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1-1</t>
    <phoneticPr fontId="2" type="noConversion"/>
  </si>
  <si>
    <t>Total</t>
  </si>
  <si>
    <t>税 Tax</t>
  </si>
  <si>
    <t>Total Amount</t>
    <phoneticPr fontId="2" type="noConversion"/>
  </si>
  <si>
    <t>1-2</t>
    <phoneticPr fontId="2" type="noConversion"/>
  </si>
  <si>
    <t>小时</t>
    <phoneticPr fontId="2" type="noConversion"/>
  </si>
  <si>
    <t>客户经理</t>
    <phoneticPr fontId="2" type="noConversion"/>
  </si>
  <si>
    <t>小时</t>
  </si>
  <si>
    <t>小时</t>
    <phoneticPr fontId="2" type="noConversion"/>
  </si>
  <si>
    <t>文案</t>
  </si>
  <si>
    <t>H5制作</t>
    <phoneticPr fontId="2" type="noConversion"/>
  </si>
  <si>
    <t>页</t>
    <phoneticPr fontId="2" type="noConversion"/>
  </si>
  <si>
    <t>H5整体规划</t>
  </si>
  <si>
    <t>创意设计,模板制作</t>
  </si>
  <si>
    <t>页</t>
  </si>
  <si>
    <t>分钟</t>
  </si>
  <si>
    <t>字幕效果制作</t>
  </si>
  <si>
    <t>二维动画制作</t>
  </si>
  <si>
    <t>快闪视频转场等动画设计</t>
  </si>
  <si>
    <t>秒</t>
  </si>
  <si>
    <t>配音</t>
  </si>
  <si>
    <t>对已经存在的素材进行剪辑、处理、拼接、合成</t>
  </si>
  <si>
    <t>后期合成音效、特效</t>
  </si>
  <si>
    <t>对提供的视频进行音效配乐（不含版税）</t>
  </si>
  <si>
    <t>视频文件编辑/视频较色</t>
  </si>
  <si>
    <t>调节视频亮度,对比度,饱和度等</t>
  </si>
  <si>
    <t>为视频设计对应的字幕</t>
    <phoneticPr fontId="2" type="noConversion"/>
  </si>
  <si>
    <t>专业中文配音</t>
    <phoneticPr fontId="2" type="noConversion"/>
  </si>
  <si>
    <t>文案将已有内容整理，润色</t>
    <phoneticPr fontId="2" type="noConversion"/>
  </si>
  <si>
    <t>内容进行排版、美化调整，已有设计h5动画效果演示</t>
    <phoneticPr fontId="2" type="noConversion"/>
  </si>
  <si>
    <t>套</t>
    <phoneticPr fontId="2" type="noConversion"/>
  </si>
  <si>
    <t>屏</t>
    <phoneticPr fontId="2" type="noConversion"/>
  </si>
  <si>
    <t>根据会议需求撰写PPT</t>
    <phoneticPr fontId="2" type="noConversion"/>
  </si>
  <si>
    <t>脚本撰写</t>
    <phoneticPr fontId="2" type="noConversion"/>
  </si>
  <si>
    <t>秒</t>
    <phoneticPr fontId="2" type="noConversion"/>
  </si>
  <si>
    <t>图文并茂，一次预计3屏</t>
    <phoneticPr fontId="2" type="noConversion"/>
  </si>
  <si>
    <t>视频剪辑</t>
    <phoneticPr fontId="2" type="noConversion"/>
  </si>
  <si>
    <t>4-1</t>
    <phoneticPr fontId="2" type="noConversion"/>
  </si>
  <si>
    <t>4-2</t>
    <phoneticPr fontId="2" type="noConversion"/>
  </si>
  <si>
    <t>5-2</t>
    <phoneticPr fontId="2" type="noConversion"/>
  </si>
  <si>
    <t>2-1</t>
    <phoneticPr fontId="2" type="noConversion"/>
  </si>
  <si>
    <t>H5交互系统</t>
    <phoneticPr fontId="2" type="noConversion"/>
  </si>
  <si>
    <t>H5ae特效嵌入</t>
  </si>
  <si>
    <t>页</t>
    <phoneticPr fontId="2" type="noConversion"/>
  </si>
  <si>
    <t>医学撰写</t>
    <phoneticPr fontId="2" type="noConversion"/>
  </si>
  <si>
    <t>H5制作</t>
    <phoneticPr fontId="2" type="noConversion"/>
  </si>
  <si>
    <t>视频制作</t>
    <phoneticPr fontId="2" type="noConversion"/>
  </si>
  <si>
    <t>项目报告</t>
    <phoneticPr fontId="2" type="noConversion"/>
  </si>
  <si>
    <t>医学撰写</t>
    <phoneticPr fontId="2" type="noConversion"/>
  </si>
  <si>
    <t>4-3</t>
  </si>
  <si>
    <t>视频素材收集</t>
    <phoneticPr fontId="15" type="noConversion"/>
  </si>
  <si>
    <t>成片输出</t>
    <phoneticPr fontId="15" type="noConversion"/>
  </si>
  <si>
    <t>内容撰写，整合</t>
    <phoneticPr fontId="2" type="noConversion"/>
  </si>
  <si>
    <t>1-3</t>
  </si>
  <si>
    <t>1-4</t>
  </si>
  <si>
    <t>1-5</t>
  </si>
  <si>
    <t>1-6</t>
  </si>
  <si>
    <t>2-2</t>
    <phoneticPr fontId="2" type="noConversion"/>
  </si>
  <si>
    <t>3-1</t>
    <phoneticPr fontId="2" type="noConversion"/>
  </si>
  <si>
    <t>3-2</t>
    <phoneticPr fontId="2" type="noConversion"/>
  </si>
  <si>
    <t>4-4</t>
  </si>
  <si>
    <t>4-5</t>
  </si>
  <si>
    <t>4-6</t>
  </si>
  <si>
    <t>4-7</t>
  </si>
  <si>
    <t>4-8</t>
  </si>
  <si>
    <t>4-9</t>
  </si>
  <si>
    <t>素材收集</t>
    <phoneticPr fontId="2" type="noConversion"/>
  </si>
  <si>
    <t>医学总监</t>
    <phoneticPr fontId="2" type="noConversion"/>
  </si>
  <si>
    <t>幻灯片美化</t>
    <phoneticPr fontId="2" type="noConversion"/>
  </si>
  <si>
    <t>项目包装创意设计</t>
    <phoneticPr fontId="2" type="noConversion"/>
  </si>
  <si>
    <t>Head of Strategic Planning，方案撰写，各环节工作内容细化</t>
    <phoneticPr fontId="2" type="noConversion"/>
  </si>
  <si>
    <t>项目策略方案撰写</t>
    <phoneticPr fontId="2" type="noConversion"/>
  </si>
  <si>
    <t>Copywriter，方案各环节细化</t>
    <phoneticPr fontId="2" type="noConversion"/>
  </si>
  <si>
    <t>方案包装创意</t>
    <phoneticPr fontId="2" type="noConversion"/>
  </si>
  <si>
    <t xml:space="preserve">Creative Director </t>
    <phoneticPr fontId="2" type="noConversion"/>
  </si>
  <si>
    <t xml:space="preserve">专家咨询，医学策略制定 </t>
    <phoneticPr fontId="2" type="noConversion"/>
  </si>
  <si>
    <t>根据项目主形象调整幻灯片版式，无元素设计</t>
    <phoneticPr fontId="2" type="noConversion"/>
  </si>
  <si>
    <t>项目管理</t>
    <phoneticPr fontId="2" type="noConversion"/>
  </si>
  <si>
    <t>5-1</t>
    <phoneticPr fontId="2" type="noConversion"/>
  </si>
  <si>
    <t>互动H5</t>
    <phoneticPr fontId="2" type="noConversion"/>
  </si>
  <si>
    <t>合计</t>
    <phoneticPr fontId="2" type="noConversion"/>
  </si>
  <si>
    <t>税费</t>
    <phoneticPr fontId="2" type="noConversion"/>
  </si>
  <si>
    <t>长图文</t>
    <phoneticPr fontId="2" type="noConversion"/>
  </si>
  <si>
    <t>项目日常沟通协调，每月30小时</t>
    <phoneticPr fontId="2" type="noConversion"/>
  </si>
  <si>
    <t>数据整理分析，每次20小时</t>
    <phoneticPr fontId="2" type="noConversion"/>
  </si>
  <si>
    <t>月度报告，每次6小时</t>
    <phoneticPr fontId="2" type="noConversion"/>
  </si>
  <si>
    <t>非编程定制H5</t>
    <phoneticPr fontId="2" type="noConversion"/>
  </si>
  <si>
    <t xml:space="preserve">结算明细表 </t>
    <phoneticPr fontId="2" type="noConversion"/>
  </si>
  <si>
    <t xml:space="preserve"> 集采大家说延续结算总表-7月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</si>
</sst>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2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i/>
      <sz val="1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top"/>
    </xf>
    <xf numFmtId="43" fontId="4" fillId="0" borderId="0" applyFont="0" applyFill="0" applyBorder="0" applyAlignment="0" applyProtection="0">
      <alignment vertical="center"/>
    </xf>
    <xf numFmtId="0" fontId="4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8" borderId="1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vertical="center"/>
    </xf>
    <xf numFmtId="0" fontId="8" fillId="8" borderId="1" xfId="2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3" fontId="12" fillId="0" borderId="1" xfId="1" applyFont="1" applyBorder="1" applyAlignment="1">
      <alignment vertical="center"/>
    </xf>
    <xf numFmtId="43" fontId="1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4" borderId="1" xfId="3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7" fillId="4" borderId="1" xfId="2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/>
    <xf numFmtId="0" fontId="16" fillId="0" borderId="0" xfId="0" applyFont="1" applyFill="1"/>
    <xf numFmtId="49" fontId="7" fillId="0" borderId="5" xfId="2" applyNumberFormat="1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17" fillId="0" borderId="1" xfId="2" applyFont="1" applyFill="1" applyBorder="1" applyAlignment="1">
      <alignment vertical="center"/>
    </xf>
    <xf numFmtId="0" fontId="17" fillId="0" borderId="3" xfId="2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right"/>
    </xf>
    <xf numFmtId="0" fontId="18" fillId="8" borderId="1" xfId="2" applyFont="1" applyFill="1" applyBorder="1" applyAlignment="1">
      <alignment horizontal="center" vertical="center"/>
    </xf>
    <xf numFmtId="0" fontId="18" fillId="8" borderId="3" xfId="2" applyFont="1" applyFill="1" applyBorder="1" applyAlignment="1">
      <alignment vertical="center"/>
    </xf>
    <xf numFmtId="0" fontId="18" fillId="8" borderId="1" xfId="2" applyFont="1" applyFill="1" applyBorder="1" applyAlignment="1">
      <alignment horizontal="left" vertical="center"/>
    </xf>
    <xf numFmtId="0" fontId="7" fillId="9" borderId="1" xfId="0" applyFont="1" applyFill="1" applyBorder="1" applyAlignment="1">
      <alignment vertical="center"/>
    </xf>
    <xf numFmtId="176" fontId="7" fillId="9" borderId="1" xfId="0" applyNumberFormat="1" applyFont="1" applyFill="1" applyBorder="1" applyAlignment="1">
      <alignment vertical="center"/>
    </xf>
    <xf numFmtId="176" fontId="7" fillId="9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17" fillId="4" borderId="1" xfId="4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17" fillId="0" borderId="6" xfId="2" applyFont="1" applyFill="1" applyBorder="1" applyAlignment="1">
      <alignment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/>
    </xf>
    <xf numFmtId="9" fontId="18" fillId="8" borderId="1" xfId="0" applyNumberFormat="1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19" fillId="10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17" fillId="0" borderId="5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7" xfId="2" applyFont="1" applyFill="1" applyBorder="1" applyAlignment="1">
      <alignment horizontal="left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7" fillId="0" borderId="5" xfId="2" applyFont="1" applyFill="1" applyBorder="1" applyAlignment="1">
      <alignment horizontal="left" vertical="center" wrapText="1"/>
    </xf>
    <xf numFmtId="0" fontId="17" fillId="0" borderId="8" xfId="2" applyFont="1" applyFill="1" applyBorder="1" applyAlignment="1">
      <alignment horizontal="left" vertical="center" wrapText="1"/>
    </xf>
    <xf numFmtId="0" fontId="17" fillId="0" borderId="7" xfId="2" applyFont="1" applyFill="1" applyBorder="1" applyAlignment="1">
      <alignment horizontal="left" vertical="center" wrapText="1"/>
    </xf>
  </cellXfs>
  <cellStyles count="5">
    <cellStyle name="Normal 3" xfId="4"/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8"/>
  <sheetViews>
    <sheetView tabSelected="1" topLeftCell="A37" zoomScaleNormal="100" workbookViewId="0">
      <selection activeCell="J61" sqref="J61"/>
    </sheetView>
  </sheetViews>
  <sheetFormatPr defaultRowHeight="13.5" x14ac:dyDescent="0.15"/>
  <cols>
    <col min="1" max="1" width="16" customWidth="1"/>
    <col min="2" max="2" width="22.375" customWidth="1"/>
    <col min="3" max="3" width="43" customWidth="1"/>
    <col min="5" max="6" width="9.125" bestFit="1" customWidth="1"/>
    <col min="7" max="7" width="12.125" bestFit="1" customWidth="1"/>
    <col min="8" max="8" width="15.375" bestFit="1" customWidth="1"/>
    <col min="9" max="9" width="13.75" bestFit="1" customWidth="1"/>
  </cols>
  <sheetData>
    <row r="1" spans="1:10" ht="22.5" x14ac:dyDescent="0.15">
      <c r="A1" s="90" t="s">
        <v>103</v>
      </c>
      <c r="B1" s="90"/>
      <c r="C1" s="90"/>
      <c r="D1" s="34"/>
      <c r="E1" s="6"/>
      <c r="F1" s="6"/>
      <c r="G1" s="7"/>
      <c r="H1" s="7"/>
      <c r="I1" s="8"/>
      <c r="J1" s="9"/>
    </row>
    <row r="2" spans="1:10" ht="20.25" x14ac:dyDescent="0.15">
      <c r="A2" s="10"/>
      <c r="B2" s="32" t="s">
        <v>0</v>
      </c>
      <c r="C2" s="33" t="s">
        <v>1</v>
      </c>
      <c r="D2" s="11"/>
      <c r="E2" s="6"/>
      <c r="F2" s="6"/>
      <c r="G2" s="7"/>
      <c r="H2" s="7"/>
      <c r="I2" s="8"/>
      <c r="J2" s="9"/>
    </row>
    <row r="3" spans="1:10" ht="21" x14ac:dyDescent="0.15">
      <c r="A3" s="26" t="s">
        <v>2</v>
      </c>
      <c r="B3" s="26" t="s">
        <v>3</v>
      </c>
      <c r="C3" s="26" t="s">
        <v>4</v>
      </c>
      <c r="D3" s="11"/>
      <c r="E3" s="6"/>
      <c r="F3" s="6"/>
      <c r="G3" s="7"/>
      <c r="H3" s="7"/>
      <c r="I3" s="8"/>
      <c r="J3" s="9"/>
    </row>
    <row r="4" spans="1:10" ht="20.25" x14ac:dyDescent="0.15">
      <c r="A4" s="27">
        <v>1</v>
      </c>
      <c r="B4" s="28" t="str">
        <f>B14</f>
        <v>项目包装创意设计</v>
      </c>
      <c r="C4" s="29">
        <f>H21</f>
        <v>31500</v>
      </c>
      <c r="D4" s="11"/>
      <c r="F4" s="6"/>
      <c r="G4" s="7"/>
      <c r="H4" s="7"/>
      <c r="I4" s="8"/>
      <c r="J4" s="9"/>
    </row>
    <row r="5" spans="1:10" ht="20.25" x14ac:dyDescent="0.15">
      <c r="A5" s="27">
        <v>2</v>
      </c>
      <c r="B5" s="28" t="str">
        <f>B22</f>
        <v>医学撰写</v>
      </c>
      <c r="C5" s="29">
        <f>H25</f>
        <v>0</v>
      </c>
      <c r="D5" s="11"/>
      <c r="E5" s="6"/>
      <c r="F5" s="6"/>
      <c r="G5" s="7"/>
      <c r="H5" s="7"/>
      <c r="I5" s="8"/>
      <c r="J5" s="9"/>
    </row>
    <row r="6" spans="1:10" ht="20.25" x14ac:dyDescent="0.15">
      <c r="A6" s="27">
        <v>3</v>
      </c>
      <c r="B6" s="28" t="str">
        <f>B26</f>
        <v>H5制作</v>
      </c>
      <c r="C6" s="29">
        <f>H35</f>
        <v>0</v>
      </c>
      <c r="D6" s="11"/>
      <c r="E6" s="6"/>
      <c r="F6" s="6"/>
      <c r="G6" s="7"/>
      <c r="H6" s="7"/>
      <c r="I6" s="8"/>
      <c r="J6" s="9"/>
    </row>
    <row r="7" spans="1:10" ht="20.25" x14ac:dyDescent="0.15">
      <c r="A7" s="27">
        <v>4</v>
      </c>
      <c r="B7" s="28" t="str">
        <f>B36</f>
        <v>视频制作</v>
      </c>
      <c r="C7" s="29">
        <f>H46</f>
        <v>0</v>
      </c>
      <c r="D7" s="11"/>
      <c r="E7" s="6"/>
      <c r="F7" s="6"/>
      <c r="G7" s="7"/>
      <c r="H7" s="7"/>
      <c r="I7" s="8"/>
      <c r="J7" s="9"/>
    </row>
    <row r="8" spans="1:10" ht="20.25" x14ac:dyDescent="0.15">
      <c r="A8" s="27">
        <v>5</v>
      </c>
      <c r="B8" s="28" t="str">
        <f>B47</f>
        <v>项目管理</v>
      </c>
      <c r="C8" s="29">
        <f>H51</f>
        <v>8028</v>
      </c>
      <c r="D8" s="11"/>
      <c r="E8" s="6"/>
      <c r="F8" s="6"/>
      <c r="G8" s="7"/>
      <c r="H8" s="7"/>
      <c r="I8" s="8"/>
      <c r="J8" s="9"/>
    </row>
    <row r="9" spans="1:10" ht="20.25" x14ac:dyDescent="0.15">
      <c r="A9" s="27">
        <v>5</v>
      </c>
      <c r="B9" s="28" t="s">
        <v>5</v>
      </c>
      <c r="C9" s="30">
        <f>H55</f>
        <v>2371.6799999999998</v>
      </c>
      <c r="D9" s="11"/>
      <c r="E9" s="6"/>
      <c r="F9" s="6"/>
      <c r="G9" s="7"/>
      <c r="H9" s="7"/>
      <c r="I9" s="8"/>
      <c r="J9" s="9"/>
    </row>
    <row r="10" spans="1:10" ht="20.25" x14ac:dyDescent="0.15">
      <c r="A10" s="31"/>
      <c r="B10" s="28" t="s">
        <v>6</v>
      </c>
      <c r="C10" s="30">
        <f>SUM(C4:C9)</f>
        <v>41899.68</v>
      </c>
      <c r="D10" s="11"/>
      <c r="E10" s="6"/>
      <c r="F10" s="6"/>
      <c r="G10" s="7"/>
      <c r="H10" s="7"/>
      <c r="I10" s="8"/>
      <c r="J10" s="9"/>
    </row>
    <row r="11" spans="1:10" ht="16.5" x14ac:dyDescent="0.15">
      <c r="A11" s="12"/>
      <c r="B11" s="14"/>
      <c r="C11" s="14"/>
      <c r="D11" s="13"/>
      <c r="E11" s="6"/>
      <c r="F11" s="6"/>
      <c r="G11" s="7"/>
      <c r="H11" s="7"/>
      <c r="I11" s="8"/>
      <c r="J11" s="9"/>
    </row>
    <row r="12" spans="1:10" ht="22.5" x14ac:dyDescent="0.15">
      <c r="A12" s="75" t="s">
        <v>102</v>
      </c>
      <c r="B12" s="75"/>
      <c r="C12" s="75"/>
      <c r="D12" s="15"/>
      <c r="E12" s="76"/>
      <c r="F12" s="76"/>
      <c r="G12" s="76"/>
      <c r="H12" s="76"/>
      <c r="I12" s="76"/>
      <c r="J12" s="9"/>
    </row>
    <row r="13" spans="1:10" ht="36" x14ac:dyDescent="0.15">
      <c r="A13" s="22" t="s">
        <v>7</v>
      </c>
      <c r="B13" s="78" t="s">
        <v>8</v>
      </c>
      <c r="C13" s="79"/>
      <c r="D13" s="22" t="s">
        <v>9</v>
      </c>
      <c r="E13" s="23" t="s">
        <v>10</v>
      </c>
      <c r="F13" s="23" t="s">
        <v>11</v>
      </c>
      <c r="G13" s="24" t="s">
        <v>12</v>
      </c>
      <c r="H13" s="23" t="s">
        <v>13</v>
      </c>
      <c r="I13" s="25" t="s">
        <v>14</v>
      </c>
      <c r="J13" s="9"/>
    </row>
    <row r="14" spans="1:10" ht="18" x14ac:dyDescent="0.15">
      <c r="A14" s="16">
        <v>1</v>
      </c>
      <c r="B14" s="17" t="s">
        <v>84</v>
      </c>
      <c r="C14" s="18"/>
      <c r="D14" s="18"/>
      <c r="E14" s="19"/>
      <c r="F14" s="19"/>
      <c r="G14" s="20"/>
      <c r="H14" s="20"/>
      <c r="I14" s="21"/>
      <c r="J14" s="9"/>
    </row>
    <row r="15" spans="1:10" s="43" customFormat="1" ht="33" x14ac:dyDescent="0.3">
      <c r="A15" s="45" t="s">
        <v>15</v>
      </c>
      <c r="B15" s="88" t="s">
        <v>86</v>
      </c>
      <c r="C15" s="47" t="s">
        <v>85</v>
      </c>
      <c r="D15" s="54" t="s">
        <v>20</v>
      </c>
      <c r="E15" s="37">
        <v>50</v>
      </c>
      <c r="F15" s="37">
        <v>0</v>
      </c>
      <c r="G15" s="38">
        <v>893</v>
      </c>
      <c r="H15" s="38">
        <f>E15*F15*G15</f>
        <v>0</v>
      </c>
      <c r="I15" s="40">
        <v>893</v>
      </c>
      <c r="J15" s="42"/>
    </row>
    <row r="16" spans="1:10" s="43" customFormat="1" ht="27" customHeight="1" x14ac:dyDescent="0.3">
      <c r="A16" s="45" t="s">
        <v>19</v>
      </c>
      <c r="B16" s="89"/>
      <c r="C16" s="47" t="s">
        <v>87</v>
      </c>
      <c r="D16" s="54" t="s">
        <v>20</v>
      </c>
      <c r="E16" s="37">
        <v>40</v>
      </c>
      <c r="F16" s="37">
        <v>0</v>
      </c>
      <c r="G16" s="38">
        <v>286</v>
      </c>
      <c r="H16" s="38">
        <f>E16*F16*G16</f>
        <v>0</v>
      </c>
      <c r="I16" s="40">
        <v>286</v>
      </c>
      <c r="J16" s="42"/>
    </row>
    <row r="17" spans="1:10" s="43" customFormat="1" ht="16.5" x14ac:dyDescent="0.3">
      <c r="A17" s="45" t="s">
        <v>68</v>
      </c>
      <c r="B17" s="91" t="s">
        <v>88</v>
      </c>
      <c r="C17" s="47" t="s">
        <v>89</v>
      </c>
      <c r="D17" s="54" t="s">
        <v>20</v>
      </c>
      <c r="E17" s="37">
        <v>40</v>
      </c>
      <c r="F17" s="49">
        <v>0</v>
      </c>
      <c r="G17" s="38">
        <v>804</v>
      </c>
      <c r="H17" s="50">
        <f>G17*E17*F17</f>
        <v>0</v>
      </c>
      <c r="I17" s="50">
        <v>804</v>
      </c>
      <c r="J17" s="44"/>
    </row>
    <row r="18" spans="1:10" s="43" customFormat="1" ht="16.5" x14ac:dyDescent="0.3">
      <c r="A18" s="45" t="s">
        <v>69</v>
      </c>
      <c r="B18" s="93"/>
      <c r="C18" s="47" t="s">
        <v>87</v>
      </c>
      <c r="D18" s="54" t="s">
        <v>20</v>
      </c>
      <c r="E18" s="37">
        <v>40</v>
      </c>
      <c r="F18" s="37">
        <v>0</v>
      </c>
      <c r="G18" s="38">
        <v>286</v>
      </c>
      <c r="H18" s="38">
        <f>E18*F18*G18</f>
        <v>0</v>
      </c>
      <c r="I18" s="40">
        <v>286</v>
      </c>
      <c r="J18" s="44"/>
    </row>
    <row r="19" spans="1:10" s="43" customFormat="1" ht="16.5" customHeight="1" x14ac:dyDescent="0.3">
      <c r="A19" s="45" t="s">
        <v>70</v>
      </c>
      <c r="B19" s="46" t="s">
        <v>97</v>
      </c>
      <c r="C19" s="47" t="s">
        <v>50</v>
      </c>
      <c r="D19" s="48" t="s">
        <v>46</v>
      </c>
      <c r="E19" s="49">
        <v>3</v>
      </c>
      <c r="F19" s="49">
        <v>14</v>
      </c>
      <c r="G19" s="50">
        <v>750</v>
      </c>
      <c r="H19" s="50">
        <f>G19*E19*F19</f>
        <v>31500</v>
      </c>
      <c r="I19" s="50">
        <v>750</v>
      </c>
      <c r="J19" s="42"/>
    </row>
    <row r="20" spans="1:10" s="43" customFormat="1" ht="16.5" customHeight="1" x14ac:dyDescent="0.3">
      <c r="A20" s="45" t="s">
        <v>71</v>
      </c>
      <c r="B20" s="53" t="s">
        <v>83</v>
      </c>
      <c r="C20" s="47" t="s">
        <v>91</v>
      </c>
      <c r="D20" s="54" t="s">
        <v>26</v>
      </c>
      <c r="E20" s="37">
        <v>25</v>
      </c>
      <c r="F20" s="37">
        <v>0</v>
      </c>
      <c r="G20" s="38">
        <v>90</v>
      </c>
      <c r="H20" s="38">
        <f>E20*F20*G20</f>
        <v>0</v>
      </c>
      <c r="I20" s="40"/>
      <c r="J20" s="44"/>
    </row>
    <row r="21" spans="1:10" s="43" customFormat="1" ht="16.5" x14ac:dyDescent="0.3">
      <c r="A21" s="80" t="s">
        <v>16</v>
      </c>
      <c r="B21" s="81"/>
      <c r="C21" s="81"/>
      <c r="D21" s="81"/>
      <c r="E21" s="49"/>
      <c r="F21" s="49"/>
      <c r="G21" s="50"/>
      <c r="H21" s="50">
        <f>SUM(H15:H20)</f>
        <v>31500</v>
      </c>
      <c r="I21" s="56"/>
      <c r="J21" s="44"/>
    </row>
    <row r="22" spans="1:10" s="43" customFormat="1" ht="16.5" customHeight="1" x14ac:dyDescent="0.3">
      <c r="A22" s="57">
        <v>2</v>
      </c>
      <c r="B22" s="58" t="s">
        <v>59</v>
      </c>
      <c r="C22" s="59"/>
      <c r="D22" s="59"/>
      <c r="E22" s="60"/>
      <c r="F22" s="60"/>
      <c r="G22" s="61"/>
      <c r="H22" s="61"/>
      <c r="I22" s="62"/>
      <c r="J22" s="44"/>
    </row>
    <row r="23" spans="1:10" s="43" customFormat="1" ht="16.5" x14ac:dyDescent="0.3">
      <c r="A23" s="45" t="s">
        <v>55</v>
      </c>
      <c r="B23" s="66" t="s">
        <v>82</v>
      </c>
      <c r="C23" s="47" t="s">
        <v>90</v>
      </c>
      <c r="D23" s="48" t="s">
        <v>20</v>
      </c>
      <c r="E23" s="49">
        <v>50</v>
      </c>
      <c r="F23" s="49">
        <v>0</v>
      </c>
      <c r="G23" s="50">
        <v>616</v>
      </c>
      <c r="H23" s="50">
        <f>G23*E23*F23</f>
        <v>0</v>
      </c>
      <c r="I23" s="63">
        <v>616</v>
      </c>
      <c r="J23" s="44"/>
    </row>
    <row r="24" spans="1:10" s="43" customFormat="1" ht="16.5" x14ac:dyDescent="0.3">
      <c r="A24" s="45" t="s">
        <v>72</v>
      </c>
      <c r="B24" s="53" t="s">
        <v>63</v>
      </c>
      <c r="C24" s="47" t="s">
        <v>47</v>
      </c>
      <c r="D24" s="54" t="s">
        <v>26</v>
      </c>
      <c r="E24" s="37">
        <v>25</v>
      </c>
      <c r="F24" s="37">
        <v>0</v>
      </c>
      <c r="G24" s="38">
        <v>625</v>
      </c>
      <c r="H24" s="38">
        <f>E24*F24*G24</f>
        <v>0</v>
      </c>
      <c r="I24" s="40">
        <v>625</v>
      </c>
      <c r="J24" s="44"/>
    </row>
    <row r="25" spans="1:10" s="43" customFormat="1" ht="15.95" customHeight="1" x14ac:dyDescent="0.3">
      <c r="A25" s="80" t="s">
        <v>16</v>
      </c>
      <c r="B25" s="81"/>
      <c r="C25" s="81"/>
      <c r="D25" s="81"/>
      <c r="E25" s="49"/>
      <c r="F25" s="49"/>
      <c r="G25" s="50"/>
      <c r="H25" s="50">
        <f>SUM(H23:H24)</f>
        <v>0</v>
      </c>
      <c r="I25" s="56"/>
      <c r="J25" s="42"/>
    </row>
    <row r="26" spans="1:10" s="43" customFormat="1" ht="16.5" customHeight="1" x14ac:dyDescent="0.3">
      <c r="A26" s="57">
        <v>3</v>
      </c>
      <c r="B26" s="58" t="s">
        <v>60</v>
      </c>
      <c r="C26" s="59"/>
      <c r="D26" s="59"/>
      <c r="E26" s="60"/>
      <c r="F26" s="60"/>
      <c r="G26" s="61"/>
      <c r="H26" s="61"/>
      <c r="I26" s="62"/>
      <c r="J26" s="42"/>
    </row>
    <row r="27" spans="1:10" s="43" customFormat="1" ht="16.5" x14ac:dyDescent="0.3">
      <c r="A27" s="85" t="s">
        <v>73</v>
      </c>
      <c r="B27" s="82" t="s">
        <v>101</v>
      </c>
      <c r="C27" s="47" t="s">
        <v>28</v>
      </c>
      <c r="D27" s="48" t="s">
        <v>23</v>
      </c>
      <c r="E27" s="49">
        <v>10</v>
      </c>
      <c r="F27" s="49">
        <v>0</v>
      </c>
      <c r="G27" s="50">
        <v>304</v>
      </c>
      <c r="H27" s="38">
        <f>E27*F27*G27</f>
        <v>0</v>
      </c>
      <c r="I27" s="50">
        <v>304</v>
      </c>
      <c r="J27" s="44"/>
    </row>
    <row r="28" spans="1:10" s="43" customFormat="1" ht="33" x14ac:dyDescent="0.3">
      <c r="A28" s="86"/>
      <c r="B28" s="83"/>
      <c r="C28" s="35" t="s">
        <v>44</v>
      </c>
      <c r="D28" s="36" t="s">
        <v>26</v>
      </c>
      <c r="E28" s="41">
        <v>6</v>
      </c>
      <c r="F28" s="37">
        <v>0</v>
      </c>
      <c r="G28" s="39">
        <v>400</v>
      </c>
      <c r="H28" s="38">
        <f t="shared" ref="H28:H29" si="0">G28*E28*F28</f>
        <v>0</v>
      </c>
      <c r="I28" s="40">
        <f>G28</f>
        <v>400</v>
      </c>
      <c r="J28" s="44"/>
    </row>
    <row r="29" spans="1:10" s="43" customFormat="1" ht="16.5" x14ac:dyDescent="0.3">
      <c r="A29" s="87"/>
      <c r="B29" s="84"/>
      <c r="C29" s="35" t="s">
        <v>43</v>
      </c>
      <c r="D29" s="36" t="s">
        <v>20</v>
      </c>
      <c r="E29" s="41">
        <v>2</v>
      </c>
      <c r="F29" s="37">
        <v>0</v>
      </c>
      <c r="G29" s="39">
        <v>286</v>
      </c>
      <c r="H29" s="38">
        <f t="shared" si="0"/>
        <v>0</v>
      </c>
      <c r="I29" s="40">
        <f>G29</f>
        <v>286</v>
      </c>
    </row>
    <row r="30" spans="1:10" s="43" customFormat="1" ht="18.600000000000001" customHeight="1" x14ac:dyDescent="0.3">
      <c r="A30" s="85" t="s">
        <v>74</v>
      </c>
      <c r="B30" s="91" t="s">
        <v>94</v>
      </c>
      <c r="C30" s="46" t="s">
        <v>27</v>
      </c>
      <c r="D30" s="48" t="s">
        <v>22</v>
      </c>
      <c r="E30" s="49">
        <v>10</v>
      </c>
      <c r="F30" s="49">
        <v>0</v>
      </c>
      <c r="G30" s="50">
        <v>304</v>
      </c>
      <c r="H30" s="50">
        <f>E30*F30*G30</f>
        <v>0</v>
      </c>
      <c r="I30" s="50">
        <v>304</v>
      </c>
      <c r="J30" s="42"/>
    </row>
    <row r="31" spans="1:10" s="43" customFormat="1" ht="18.600000000000001" customHeight="1" x14ac:dyDescent="0.3">
      <c r="A31" s="86"/>
      <c r="B31" s="92"/>
      <c r="C31" s="51" t="s">
        <v>24</v>
      </c>
      <c r="D31" s="48" t="s">
        <v>22</v>
      </c>
      <c r="E31" s="49">
        <v>3</v>
      </c>
      <c r="F31" s="49">
        <v>0</v>
      </c>
      <c r="G31" s="50">
        <v>286</v>
      </c>
      <c r="H31" s="50">
        <f t="shared" ref="H31:H34" si="1">E31*F31*G31</f>
        <v>0</v>
      </c>
      <c r="I31" s="63">
        <v>286</v>
      </c>
      <c r="J31" s="42"/>
    </row>
    <row r="32" spans="1:10" s="43" customFormat="1" ht="16.5" x14ac:dyDescent="0.3">
      <c r="A32" s="86"/>
      <c r="B32" s="92"/>
      <c r="C32" s="46" t="s">
        <v>25</v>
      </c>
      <c r="D32" s="48" t="s">
        <v>29</v>
      </c>
      <c r="E32" s="49">
        <v>8</v>
      </c>
      <c r="F32" s="49">
        <v>0</v>
      </c>
      <c r="G32" s="50">
        <v>700</v>
      </c>
      <c r="H32" s="50">
        <f t="shared" si="1"/>
        <v>0</v>
      </c>
      <c r="I32" s="50">
        <v>700</v>
      </c>
      <c r="J32" s="44"/>
    </row>
    <row r="33" spans="1:10" s="43" customFormat="1" ht="16.5" x14ac:dyDescent="0.3">
      <c r="A33" s="86"/>
      <c r="B33" s="92"/>
      <c r="C33" s="55" t="s">
        <v>56</v>
      </c>
      <c r="D33" s="48" t="s">
        <v>22</v>
      </c>
      <c r="E33" s="49">
        <v>18</v>
      </c>
      <c r="F33" s="49">
        <v>0</v>
      </c>
      <c r="G33" s="50">
        <v>320</v>
      </c>
      <c r="H33" s="50">
        <f t="shared" si="1"/>
        <v>0</v>
      </c>
      <c r="I33" s="50">
        <v>320</v>
      </c>
      <c r="J33" s="44"/>
    </row>
    <row r="34" spans="1:10" s="43" customFormat="1" ht="16.5" x14ac:dyDescent="0.3">
      <c r="A34" s="87"/>
      <c r="B34" s="93"/>
      <c r="C34" s="47" t="s">
        <v>57</v>
      </c>
      <c r="D34" s="48" t="s">
        <v>58</v>
      </c>
      <c r="E34" s="49">
        <v>4</v>
      </c>
      <c r="F34" s="49">
        <v>0</v>
      </c>
      <c r="G34" s="50">
        <v>1500</v>
      </c>
      <c r="H34" s="50">
        <f t="shared" si="1"/>
        <v>0</v>
      </c>
      <c r="I34" s="50">
        <v>1500</v>
      </c>
      <c r="J34" s="44"/>
    </row>
    <row r="35" spans="1:10" s="43" customFormat="1" ht="16.5" x14ac:dyDescent="0.3">
      <c r="A35" s="80" t="s">
        <v>16</v>
      </c>
      <c r="B35" s="81"/>
      <c r="C35" s="81"/>
      <c r="D35" s="81"/>
      <c r="E35" s="49"/>
      <c r="F35" s="49"/>
      <c r="G35" s="50"/>
      <c r="H35" s="50">
        <f>SUM(H27:H34)</f>
        <v>0</v>
      </c>
      <c r="I35" s="56"/>
      <c r="J35" s="44"/>
    </row>
    <row r="36" spans="1:10" s="43" customFormat="1" ht="16.5" x14ac:dyDescent="0.3">
      <c r="A36" s="57">
        <v>4</v>
      </c>
      <c r="B36" s="58" t="s">
        <v>61</v>
      </c>
      <c r="C36" s="59"/>
      <c r="D36" s="59"/>
      <c r="E36" s="60"/>
      <c r="F36" s="60"/>
      <c r="G36" s="61"/>
      <c r="H36" s="61"/>
      <c r="I36" s="62"/>
    </row>
    <row r="37" spans="1:10" s="43" customFormat="1" ht="29.45" customHeight="1" x14ac:dyDescent="0.3">
      <c r="A37" s="45" t="s">
        <v>52</v>
      </c>
      <c r="B37" s="46" t="s">
        <v>48</v>
      </c>
      <c r="C37" s="47" t="s">
        <v>67</v>
      </c>
      <c r="D37" s="48" t="s">
        <v>45</v>
      </c>
      <c r="E37" s="37">
        <v>1</v>
      </c>
      <c r="F37" s="37">
        <v>0</v>
      </c>
      <c r="G37" s="38">
        <v>2800</v>
      </c>
      <c r="H37" s="38">
        <f t="shared" ref="H37:H45" si="2">G37*E37*F37</f>
        <v>0</v>
      </c>
      <c r="I37" s="40">
        <v>2800</v>
      </c>
      <c r="J37" s="42"/>
    </row>
    <row r="38" spans="1:10" s="43" customFormat="1" ht="29.45" customHeight="1" x14ac:dyDescent="0.3">
      <c r="A38" s="45" t="s">
        <v>53</v>
      </c>
      <c r="B38" s="64" t="s">
        <v>65</v>
      </c>
      <c r="C38" s="47" t="s">
        <v>81</v>
      </c>
      <c r="D38" s="48" t="s">
        <v>22</v>
      </c>
      <c r="E38" s="37">
        <v>4</v>
      </c>
      <c r="F38" s="37">
        <v>0</v>
      </c>
      <c r="G38" s="38">
        <v>200</v>
      </c>
      <c r="H38" s="38">
        <f t="shared" si="2"/>
        <v>0</v>
      </c>
      <c r="I38" s="40">
        <v>200</v>
      </c>
      <c r="J38" s="42"/>
    </row>
    <row r="39" spans="1:10" s="43" customFormat="1" ht="22.5" customHeight="1" x14ac:dyDescent="0.3">
      <c r="A39" s="45" t="s">
        <v>64</v>
      </c>
      <c r="B39" s="51" t="s">
        <v>31</v>
      </c>
      <c r="C39" s="47" t="s">
        <v>41</v>
      </c>
      <c r="D39" s="48" t="s">
        <v>30</v>
      </c>
      <c r="E39" s="41">
        <v>1</v>
      </c>
      <c r="F39" s="37">
        <v>0</v>
      </c>
      <c r="G39" s="39">
        <v>800</v>
      </c>
      <c r="H39" s="38">
        <f t="shared" si="2"/>
        <v>0</v>
      </c>
      <c r="I39" s="40">
        <v>800</v>
      </c>
      <c r="J39" s="42"/>
    </row>
    <row r="40" spans="1:10" s="43" customFormat="1" ht="16.5" x14ac:dyDescent="0.3">
      <c r="A40" s="45" t="s">
        <v>75</v>
      </c>
      <c r="B40" s="46" t="s">
        <v>32</v>
      </c>
      <c r="C40" s="47" t="s">
        <v>33</v>
      </c>
      <c r="D40" s="48" t="s">
        <v>34</v>
      </c>
      <c r="E40" s="41">
        <v>60</v>
      </c>
      <c r="F40" s="37">
        <v>0</v>
      </c>
      <c r="G40" s="39">
        <v>250</v>
      </c>
      <c r="H40" s="38">
        <f t="shared" si="2"/>
        <v>0</v>
      </c>
      <c r="I40" s="40">
        <v>250</v>
      </c>
      <c r="J40" s="44"/>
    </row>
    <row r="41" spans="1:10" s="43" customFormat="1" ht="16.5" x14ac:dyDescent="0.3">
      <c r="A41" s="45" t="s">
        <v>76</v>
      </c>
      <c r="B41" s="46" t="s">
        <v>35</v>
      </c>
      <c r="C41" s="47" t="s">
        <v>42</v>
      </c>
      <c r="D41" s="48" t="s">
        <v>30</v>
      </c>
      <c r="E41" s="41">
        <v>1</v>
      </c>
      <c r="F41" s="37">
        <v>0</v>
      </c>
      <c r="G41" s="39">
        <v>1000</v>
      </c>
      <c r="H41" s="38">
        <f t="shared" si="2"/>
        <v>0</v>
      </c>
      <c r="I41" s="40">
        <v>1000</v>
      </c>
      <c r="J41" s="44"/>
    </row>
    <row r="42" spans="1:10" s="43" customFormat="1" ht="16.5" x14ac:dyDescent="0.3">
      <c r="A42" s="45" t="s">
        <v>77</v>
      </c>
      <c r="B42" s="52" t="s">
        <v>51</v>
      </c>
      <c r="C42" s="47" t="s">
        <v>36</v>
      </c>
      <c r="D42" s="48" t="s">
        <v>30</v>
      </c>
      <c r="E42" s="41">
        <v>1</v>
      </c>
      <c r="F42" s="37">
        <v>0</v>
      </c>
      <c r="G42" s="39">
        <v>1000</v>
      </c>
      <c r="H42" s="38">
        <f t="shared" si="2"/>
        <v>0</v>
      </c>
      <c r="I42" s="40">
        <v>1000</v>
      </c>
      <c r="J42" s="44"/>
    </row>
    <row r="43" spans="1:10" s="43" customFormat="1" ht="16.5" x14ac:dyDescent="0.3">
      <c r="A43" s="45" t="s">
        <v>78</v>
      </c>
      <c r="B43" s="55" t="s">
        <v>37</v>
      </c>
      <c r="C43" s="47" t="s">
        <v>38</v>
      </c>
      <c r="D43" s="48" t="s">
        <v>30</v>
      </c>
      <c r="E43" s="41">
        <v>1</v>
      </c>
      <c r="F43" s="37">
        <v>0</v>
      </c>
      <c r="G43" s="39">
        <v>1050</v>
      </c>
      <c r="H43" s="38">
        <f t="shared" si="2"/>
        <v>0</v>
      </c>
      <c r="I43" s="40">
        <v>1050</v>
      </c>
      <c r="J43" s="44"/>
    </row>
    <row r="44" spans="1:10" s="43" customFormat="1" ht="16.5" x14ac:dyDescent="0.3">
      <c r="A44" s="45" t="s">
        <v>79</v>
      </c>
      <c r="B44" s="55" t="s">
        <v>39</v>
      </c>
      <c r="C44" s="47" t="s">
        <v>40</v>
      </c>
      <c r="D44" s="48" t="s">
        <v>49</v>
      </c>
      <c r="E44" s="41">
        <v>40</v>
      </c>
      <c r="F44" s="37">
        <v>0</v>
      </c>
      <c r="G44" s="40">
        <v>580</v>
      </c>
      <c r="H44" s="38">
        <f t="shared" si="2"/>
        <v>0</v>
      </c>
      <c r="I44" s="40">
        <v>580</v>
      </c>
      <c r="J44" s="44"/>
    </row>
    <row r="45" spans="1:10" s="43" customFormat="1" ht="16.5" x14ac:dyDescent="0.3">
      <c r="A45" s="45" t="s">
        <v>80</v>
      </c>
      <c r="B45" s="55" t="s">
        <v>66</v>
      </c>
      <c r="C45" s="65"/>
      <c r="D45" s="48" t="s">
        <v>30</v>
      </c>
      <c r="E45" s="41">
        <v>1</v>
      </c>
      <c r="F45" s="37">
        <v>0</v>
      </c>
      <c r="G45" s="40">
        <v>2000</v>
      </c>
      <c r="H45" s="38">
        <f t="shared" si="2"/>
        <v>0</v>
      </c>
      <c r="I45" s="40"/>
      <c r="J45" s="44"/>
    </row>
    <row r="46" spans="1:10" s="43" customFormat="1" ht="16.5" x14ac:dyDescent="0.3">
      <c r="A46" s="80" t="s">
        <v>16</v>
      </c>
      <c r="B46" s="81"/>
      <c r="C46" s="81"/>
      <c r="D46" s="81"/>
      <c r="E46" s="49"/>
      <c r="F46" s="49"/>
      <c r="G46" s="50"/>
      <c r="H46" s="50">
        <f>SUM(H37:H45)</f>
        <v>0</v>
      </c>
      <c r="I46" s="56"/>
      <c r="J46" s="44"/>
    </row>
    <row r="47" spans="1:10" s="43" customFormat="1" ht="16.5" x14ac:dyDescent="0.3">
      <c r="A47" s="57">
        <v>5</v>
      </c>
      <c r="B47" s="58" t="s">
        <v>92</v>
      </c>
      <c r="C47" s="59"/>
      <c r="D47" s="59"/>
      <c r="E47" s="60"/>
      <c r="F47" s="60"/>
      <c r="G47" s="61"/>
      <c r="H47" s="61"/>
      <c r="I47" s="62"/>
    </row>
    <row r="48" spans="1:10" s="43" customFormat="1" ht="19.5" customHeight="1" x14ac:dyDescent="0.3">
      <c r="A48" s="45" t="s">
        <v>93</v>
      </c>
      <c r="B48" s="51" t="s">
        <v>21</v>
      </c>
      <c r="C48" s="47" t="s">
        <v>98</v>
      </c>
      <c r="D48" s="48" t="s">
        <v>20</v>
      </c>
      <c r="E48" s="49">
        <v>30</v>
      </c>
      <c r="F48" s="49">
        <v>1</v>
      </c>
      <c r="G48" s="50">
        <v>223</v>
      </c>
      <c r="H48" s="50">
        <f>G48*E48*F48</f>
        <v>6690</v>
      </c>
      <c r="I48" s="63">
        <v>223</v>
      </c>
      <c r="J48" s="42"/>
    </row>
    <row r="49" spans="1:10" s="43" customFormat="1" ht="16.5" x14ac:dyDescent="0.3">
      <c r="A49" s="45" t="s">
        <v>54</v>
      </c>
      <c r="B49" s="91" t="s">
        <v>62</v>
      </c>
      <c r="C49" s="47" t="s">
        <v>99</v>
      </c>
      <c r="D49" s="48" t="s">
        <v>23</v>
      </c>
      <c r="E49" s="49">
        <v>20</v>
      </c>
      <c r="F49" s="49">
        <v>0</v>
      </c>
      <c r="G49" s="50">
        <v>223</v>
      </c>
      <c r="H49" s="50">
        <f>G49*E49*F49</f>
        <v>0</v>
      </c>
      <c r="I49" s="50">
        <v>223</v>
      </c>
      <c r="J49" s="44"/>
    </row>
    <row r="50" spans="1:10" s="43" customFormat="1" ht="16.5" x14ac:dyDescent="0.3">
      <c r="A50" s="45" t="s">
        <v>54</v>
      </c>
      <c r="B50" s="93"/>
      <c r="C50" s="47" t="s">
        <v>100</v>
      </c>
      <c r="D50" s="48" t="s">
        <v>20</v>
      </c>
      <c r="E50" s="49">
        <v>6</v>
      </c>
      <c r="F50" s="49">
        <v>1</v>
      </c>
      <c r="G50" s="50">
        <v>223</v>
      </c>
      <c r="H50" s="50">
        <f>G50*E50*F50</f>
        <v>1338</v>
      </c>
      <c r="I50" s="50">
        <v>223</v>
      </c>
      <c r="J50" s="44"/>
    </row>
    <row r="51" spans="1:10" s="43" customFormat="1" ht="16.5" x14ac:dyDescent="0.3">
      <c r="A51" s="80" t="s">
        <v>16</v>
      </c>
      <c r="B51" s="81"/>
      <c r="C51" s="81"/>
      <c r="D51" s="81"/>
      <c r="E51" s="49"/>
      <c r="F51" s="49"/>
      <c r="G51" s="50"/>
      <c r="H51" s="50">
        <f>SUM(H48:H50)</f>
        <v>8028</v>
      </c>
      <c r="I51" s="56"/>
      <c r="J51" s="44"/>
    </row>
    <row r="52" spans="1:10" s="43" customFormat="1" ht="16.5" x14ac:dyDescent="0.3">
      <c r="A52" s="71"/>
      <c r="B52" s="72"/>
      <c r="C52" s="72"/>
      <c r="D52" s="72"/>
      <c r="E52" s="49"/>
      <c r="F52" s="49"/>
      <c r="G52" s="50"/>
      <c r="H52" s="50"/>
      <c r="I52" s="56"/>
      <c r="J52" s="44"/>
    </row>
    <row r="53" spans="1:10" s="43" customFormat="1" ht="16.5" x14ac:dyDescent="0.3">
      <c r="A53" s="80" t="s">
        <v>95</v>
      </c>
      <c r="B53" s="81"/>
      <c r="C53" s="81"/>
      <c r="D53" s="81"/>
      <c r="E53" s="49"/>
      <c r="F53" s="49"/>
      <c r="G53" s="50"/>
      <c r="H53" s="50">
        <f>H51+H46+H35+H25+H21</f>
        <v>39528</v>
      </c>
      <c r="I53" s="56"/>
      <c r="J53" s="44"/>
    </row>
    <row r="54" spans="1:10" s="43" customFormat="1" ht="16.5" x14ac:dyDescent="0.3">
      <c r="A54" s="67">
        <v>6</v>
      </c>
      <c r="B54" s="68" t="s">
        <v>17</v>
      </c>
      <c r="C54" s="69">
        <v>0.06</v>
      </c>
      <c r="D54" s="70"/>
      <c r="E54" s="60"/>
      <c r="F54" s="60"/>
      <c r="G54" s="61"/>
      <c r="H54" s="61"/>
      <c r="I54" s="62"/>
    </row>
    <row r="55" spans="1:10" s="43" customFormat="1" ht="16.5" x14ac:dyDescent="0.3">
      <c r="A55" s="77" t="s">
        <v>96</v>
      </c>
      <c r="B55" s="77"/>
      <c r="C55" s="77"/>
      <c r="D55" s="77"/>
      <c r="E55" s="37"/>
      <c r="F55" s="37"/>
      <c r="G55" s="38"/>
      <c r="H55" s="40">
        <f>H53*6%</f>
        <v>2371.6799999999998</v>
      </c>
      <c r="I55" s="40"/>
    </row>
    <row r="56" spans="1:10" s="43" customFormat="1" ht="16.5" x14ac:dyDescent="0.3">
      <c r="A56" s="74"/>
      <c r="B56" s="74"/>
      <c r="C56" s="74"/>
      <c r="D56" s="74"/>
      <c r="E56" s="60"/>
      <c r="F56" s="60"/>
      <c r="G56" s="61"/>
      <c r="H56" s="61"/>
      <c r="I56" s="62"/>
    </row>
    <row r="57" spans="1:10" s="43" customFormat="1" ht="16.5" x14ac:dyDescent="0.3">
      <c r="A57" s="73" t="s">
        <v>18</v>
      </c>
      <c r="B57" s="73"/>
      <c r="C57" s="73"/>
      <c r="D57" s="73"/>
      <c r="E57" s="37"/>
      <c r="F57" s="37"/>
      <c r="G57" s="38"/>
      <c r="H57" s="63">
        <f>H53+H55</f>
        <v>41899.68</v>
      </c>
      <c r="I57" s="63"/>
    </row>
    <row r="58" spans="1:10" ht="17.25" x14ac:dyDescent="0.15">
      <c r="A58" s="4"/>
      <c r="B58" s="4"/>
      <c r="C58" s="5"/>
      <c r="D58" s="4"/>
      <c r="E58" s="1"/>
      <c r="F58" s="1"/>
      <c r="G58" s="2"/>
      <c r="H58" s="2"/>
      <c r="I58" s="3"/>
    </row>
  </sheetData>
  <mergeCells count="20">
    <mergeCell ref="A1:C1"/>
    <mergeCell ref="B30:B34"/>
    <mergeCell ref="A30:A34"/>
    <mergeCell ref="B17:B18"/>
    <mergeCell ref="B49:B50"/>
    <mergeCell ref="A57:D57"/>
    <mergeCell ref="A56:D56"/>
    <mergeCell ref="A12:C12"/>
    <mergeCell ref="E12:I12"/>
    <mergeCell ref="A55:D55"/>
    <mergeCell ref="B13:C13"/>
    <mergeCell ref="A21:D21"/>
    <mergeCell ref="A25:D25"/>
    <mergeCell ref="A53:D53"/>
    <mergeCell ref="A51:D51"/>
    <mergeCell ref="B27:B29"/>
    <mergeCell ref="A27:A29"/>
    <mergeCell ref="A46:D46"/>
    <mergeCell ref="A35:D35"/>
    <mergeCell ref="B15:B16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2020-07-22T03:18:27Z</dcterms:modified>
</cp:coreProperties>
</file>