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0490" windowHeight="7770"/>
  </bookViews>
  <sheets>
    <sheet name="报价" sheetId="4" r:id="rId1"/>
  </sheets>
  <calcPr calcId="152511" concurrentCalc="0"/>
</workbook>
</file>

<file path=xl/calcChain.xml><?xml version="1.0" encoding="utf-8"?>
<calcChain xmlns="http://schemas.openxmlformats.org/spreadsheetml/2006/main">
  <c r="J20" i="4" l="1"/>
  <c r="J19" i="4"/>
  <c r="J15" i="4"/>
  <c r="J13" i="4"/>
  <c r="J22" i="4"/>
  <c r="J24" i="4"/>
  <c r="J14" i="4"/>
  <c r="J16" i="4"/>
  <c r="J17" i="4"/>
  <c r="J18" i="4"/>
  <c r="E7" i="4"/>
  <c r="E6" i="4"/>
  <c r="E5" i="4"/>
  <c r="E8" i="4"/>
  <c r="E9" i="4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<sst xmlns="http://schemas.openxmlformats.org/spreadsheetml/2006/main" count="59" uniqueCount="53">
  <si>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</si>
  <si>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</si>
  <si>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</si>
  <si>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</si>
  <si>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</si>
  <si>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</si>
  <si>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</si>
  <si>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</si>
  <si>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</si>
  <si>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</si>
  <si>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</si>
  <si>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</si>
  <si>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</si>
  <si>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</si>
  <si>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</si>
  <si>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</si>
  <si>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</si>
  <si>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</si>
  <si>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</si>
  <si>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</si>
  <si>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小时</t>
    <phoneticPr fontId="1" type="noConversion"/>
  </si>
  <si>
    <t>视频内容翻译</t>
    <phoneticPr fontId="1" type="noConversion"/>
  </si>
  <si>
    <t>Healthcare - Medical Editor</t>
  </si>
  <si>
    <t>Healthcare - Medical Editor</t>
    <phoneticPr fontId="1" type="noConversion"/>
  </si>
  <si>
    <t>患教单页撰写</t>
    <phoneticPr fontId="1" type="noConversion"/>
  </si>
  <si>
    <t>设计</t>
    <phoneticPr fontId="1" type="noConversion"/>
  </si>
  <si>
    <t>每份翻译（A4纸）预估需要8小时，总计20张</t>
    <phoneticPr fontId="1" type="noConversion"/>
  </si>
  <si>
    <t>DA内容撰写</t>
    <phoneticPr fontId="1" type="noConversion"/>
  </si>
  <si>
    <t>汉化翻译</t>
    <phoneticPr fontId="1" type="noConversion"/>
  </si>
  <si>
    <t>医学PPT撰写</t>
    <phoneticPr fontId="1" type="noConversion"/>
  </si>
  <si>
    <t>Education</t>
    <phoneticPr fontId="1" type="noConversion"/>
  </si>
  <si>
    <t>页/套</t>
    <phoneticPr fontId="1" type="noConversion"/>
  </si>
  <si>
    <t>页</t>
    <phoneticPr fontId="1" type="noConversion"/>
  </si>
  <si>
    <t>页</t>
    <phoneticPr fontId="1" type="noConversion"/>
  </si>
  <si>
    <t>医学服务</t>
    <phoneticPr fontId="1" type="noConversion"/>
  </si>
  <si>
    <t>内容撰写与翻译</t>
    <phoneticPr fontId="1" type="noConversion"/>
  </si>
  <si>
    <t>内容撰写与翻译</t>
    <phoneticPr fontId="1" type="noConversion"/>
  </si>
  <si>
    <t>包括整体创意、标示及口号的设计、医学写作、编辑润色、校对及排版，预估8p/套，总计3套</t>
    <phoneticPr fontId="1" type="noConversion"/>
  </si>
  <si>
    <t>英译中，视频内容时长总计20小时左右</t>
    <phoneticPr fontId="1" type="noConversion"/>
  </si>
  <si>
    <t>包含文献检索、阅读整理、大纲发展、编辑润色、必要的图表制作、校对、版式调整及解说词编写等。一套PPT预估35-40页，总计3套。</t>
    <phoneticPr fontId="1" type="noConversion"/>
  </si>
  <si>
    <t>包括内容撰写，含排版，设计及完稿。总计20张。</t>
    <phoneticPr fontId="1" type="noConversion"/>
  </si>
  <si>
    <t>赛诺菲罕见病医学材料制作报价单</t>
    <phoneticPr fontId="4" type="noConversion"/>
  </si>
  <si>
    <t>医学工具包制作</t>
    <phoneticPr fontId="1" type="noConversion"/>
  </si>
  <si>
    <t>Medical Director</t>
    <phoneticPr fontId="1" type="noConversion"/>
  </si>
  <si>
    <t>小时</t>
    <phoneticPr fontId="1" type="noConversion"/>
  </si>
  <si>
    <t>整体框架梳理</t>
    <phoneticPr fontId="1" type="noConversion"/>
  </si>
  <si>
    <t>整体内容撰写</t>
    <phoneticPr fontId="1" type="noConversion"/>
  </si>
  <si>
    <t>1-1</t>
    <phoneticPr fontId="1" type="noConversion"/>
  </si>
  <si>
    <t>1-2</t>
  </si>
  <si>
    <t>1-3</t>
  </si>
  <si>
    <t>1-4</t>
  </si>
  <si>
    <t>1-5</t>
  </si>
  <si>
    <t>1-6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</si>
</sst>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  <font>
      <sz val="22"/>
      <name val="Microsoft YaHei UI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/>
    <xf numFmtId="0" fontId="8" fillId="0" borderId="0"/>
    <xf numFmtId="43" fontId="46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33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 wrapText="1"/>
    </xf>
    <xf numFmtId="0" fontId="34" fillId="24" borderId="0" xfId="0" applyFont="1" applyFill="1" applyAlignment="1">
      <alignment wrapText="1"/>
    </xf>
    <xf numFmtId="0" fontId="35" fillId="25" borderId="1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0" fontId="36" fillId="0" borderId="0" xfId="0" applyFont="1"/>
    <xf numFmtId="0" fontId="33" fillId="0" borderId="11" xfId="0" applyFont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176" fontId="33" fillId="0" borderId="1" xfId="62" applyFont="1" applyBorder="1" applyAlignment="1"/>
    <xf numFmtId="0" fontId="37" fillId="0" borderId="0" xfId="0" applyFont="1"/>
    <xf numFmtId="2" fontId="33" fillId="0" borderId="1" xfId="62" applyNumberFormat="1" applyFont="1" applyBorder="1" applyAlignment="1"/>
    <xf numFmtId="0" fontId="33" fillId="0" borderId="11" xfId="0" applyFont="1" applyBorder="1" applyAlignment="1">
      <alignment horizontal="center" wrapText="1"/>
    </xf>
    <xf numFmtId="43" fontId="33" fillId="0" borderId="1" xfId="62" applyNumberFormat="1" applyFont="1" applyBorder="1" applyAlignment="1"/>
    <xf numFmtId="0" fontId="33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wrapText="1"/>
    </xf>
    <xf numFmtId="43" fontId="33" fillId="0" borderId="0" xfId="62" applyNumberFormat="1" applyFont="1" applyBorder="1" applyAlignment="1"/>
    <xf numFmtId="0" fontId="35" fillId="26" borderId="1" xfId="0" applyFont="1" applyFill="1" applyBorder="1" applyAlignment="1">
      <alignment horizontal="center" vertical="center" wrapText="1"/>
    </xf>
    <xf numFmtId="177" fontId="39" fillId="26" borderId="1" xfId="0" applyNumberFormat="1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5" fillId="26" borderId="11" xfId="0" applyNumberFormat="1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right" vertical="center" wrapText="1"/>
    </xf>
    <xf numFmtId="177" fontId="35" fillId="30" borderId="1" xfId="0" applyNumberFormat="1" applyFont="1" applyFill="1" applyBorder="1" applyAlignment="1">
      <alignment horizontal="left" vertical="center" wrapText="1"/>
    </xf>
    <xf numFmtId="0" fontId="40" fillId="27" borderId="12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left"/>
    </xf>
    <xf numFmtId="0" fontId="33" fillId="27" borderId="0" xfId="0" applyFont="1" applyFill="1" applyBorder="1"/>
    <xf numFmtId="177" fontId="33" fillId="27" borderId="0" xfId="0" applyNumberFormat="1" applyFont="1" applyFill="1" applyBorder="1" applyAlignment="1">
      <alignment horizontal="right" vertical="center"/>
    </xf>
    <xf numFmtId="178" fontId="40" fillId="27" borderId="13" xfId="0" applyNumberFormat="1" applyFont="1" applyFill="1" applyBorder="1" applyAlignment="1">
      <alignment horizontal="right"/>
    </xf>
    <xf numFmtId="178" fontId="40" fillId="27" borderId="16" xfId="0" applyNumberFormat="1" applyFont="1" applyFill="1" applyBorder="1" applyAlignment="1">
      <alignment horizontal="right"/>
    </xf>
    <xf numFmtId="49" fontId="41" fillId="0" borderId="16" xfId="0" applyNumberFormat="1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right" vertical="center"/>
    </xf>
    <xf numFmtId="0" fontId="33" fillId="0" borderId="16" xfId="0" applyFont="1" applyFill="1" applyBorder="1" applyAlignment="1">
      <alignment vertical="center" wrapText="1"/>
    </xf>
    <xf numFmtId="179" fontId="33" fillId="0" borderId="16" xfId="0" applyNumberFormat="1" applyFont="1" applyFill="1" applyBorder="1" applyAlignment="1">
      <alignment horizontal="right" vertical="center"/>
    </xf>
    <xf numFmtId="0" fontId="41" fillId="0" borderId="16" xfId="0" applyFont="1" applyFill="1" applyBorder="1" applyAlignment="1">
      <alignment horizontal="left" vertical="center" wrapText="1"/>
    </xf>
    <xf numFmtId="179" fontId="40" fillId="0" borderId="1" xfId="0" applyNumberFormat="1" applyFont="1" applyBorder="1" applyAlignment="1">
      <alignment horizontal="right"/>
    </xf>
    <xf numFmtId="181" fontId="40" fillId="27" borderId="0" xfId="0" applyNumberFormat="1" applyFont="1" applyFill="1" applyBorder="1" applyAlignment="1">
      <alignment horizontal="left"/>
    </xf>
    <xf numFmtId="10" fontId="40" fillId="27" borderId="13" xfId="63" applyNumberFormat="1" applyFont="1" applyFill="1" applyBorder="1" applyAlignment="1">
      <alignment horizontal="right"/>
    </xf>
    <xf numFmtId="179" fontId="33" fillId="0" borderId="1" xfId="0" applyNumberFormat="1" applyFont="1" applyBorder="1" applyAlignment="1">
      <alignment horizontal="left"/>
    </xf>
    <xf numFmtId="0" fontId="40" fillId="28" borderId="1" xfId="0" applyFont="1" applyFill="1" applyBorder="1" applyAlignment="1">
      <alignment horizontal="left" vertical="center"/>
    </xf>
    <xf numFmtId="180" fontId="43" fillId="0" borderId="15" xfId="0" applyNumberFormat="1" applyFont="1" applyFill="1" applyBorder="1" applyAlignment="1">
      <alignment horizontal="right"/>
    </xf>
    <xf numFmtId="0" fontId="35" fillId="25" borderId="16" xfId="0" applyFont="1" applyFill="1" applyBorder="1" applyAlignment="1">
      <alignment horizontal="center" vertical="center"/>
    </xf>
    <xf numFmtId="0" fontId="33" fillId="0" borderId="16" xfId="0" applyFont="1" applyBorder="1" applyAlignment="1">
      <alignment wrapText="1"/>
    </xf>
    <xf numFmtId="0" fontId="35" fillId="26" borderId="16" xfId="0" applyFont="1" applyFill="1" applyBorder="1" applyAlignment="1">
      <alignment horizontal="center" vertical="center" wrapText="1"/>
    </xf>
    <xf numFmtId="0" fontId="44" fillId="31" borderId="21" xfId="3" applyFont="1" applyFill="1" applyBorder="1" applyAlignment="1">
      <alignment horizontal="left" vertical="center" wrapText="1"/>
    </xf>
    <xf numFmtId="180" fontId="45" fillId="0" borderId="15" xfId="0" applyNumberFormat="1" applyFont="1" applyFill="1" applyBorder="1" applyAlignment="1">
      <alignment horizontal="right"/>
    </xf>
    <xf numFmtId="0" fontId="40" fillId="27" borderId="18" xfId="0" applyFont="1" applyFill="1" applyBorder="1" applyAlignment="1">
      <alignment horizontal="left"/>
    </xf>
    <xf numFmtId="0" fontId="33" fillId="0" borderId="17" xfId="0" applyFont="1" applyBorder="1" applyAlignment="1">
      <alignment horizontal="center" vertical="center"/>
    </xf>
    <xf numFmtId="176" fontId="33" fillId="0" borderId="16" xfId="62" applyFont="1" applyBorder="1" applyAlignment="1"/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12" xfId="0" applyFont="1" applyFill="1" applyBorder="1" applyAlignment="1" applyProtection="1">
      <alignment horizontal="center" vertical="center" wrapText="1"/>
    </xf>
    <xf numFmtId="0" fontId="44" fillId="31" borderId="25" xfId="3" applyFont="1" applyFill="1" applyBorder="1" applyAlignment="1">
      <alignment horizontal="left" vertical="center" wrapText="1"/>
    </xf>
    <xf numFmtId="0" fontId="41" fillId="0" borderId="20" xfId="0" applyFont="1" applyFill="1" applyBorder="1" applyAlignment="1">
      <alignment horizontal="left" vertical="center"/>
    </xf>
    <xf numFmtId="0" fontId="41" fillId="0" borderId="20" xfId="0" applyFont="1" applyFill="1" applyBorder="1" applyAlignment="1">
      <alignment horizontal="left" vertical="center" wrapText="1"/>
    </xf>
    <xf numFmtId="0" fontId="33" fillId="0" borderId="20" xfId="0" applyFont="1" applyFill="1" applyBorder="1" applyAlignment="1">
      <alignment horizontal="right" vertical="center"/>
    </xf>
    <xf numFmtId="0" fontId="33" fillId="0" borderId="20" xfId="0" applyFont="1" applyFill="1" applyBorder="1" applyAlignment="1">
      <alignment vertical="center" wrapText="1"/>
    </xf>
    <xf numFmtId="179" fontId="33" fillId="0" borderId="20" xfId="0" applyNumberFormat="1" applyFont="1" applyFill="1" applyBorder="1" applyAlignment="1">
      <alignment horizontal="right" vertical="center"/>
    </xf>
    <xf numFmtId="10" fontId="40" fillId="27" borderId="23" xfId="63" applyNumberFormat="1" applyFont="1" applyFill="1" applyBorder="1" applyAlignment="1">
      <alignment horizontal="left"/>
    </xf>
    <xf numFmtId="0" fontId="42" fillId="0" borderId="16" xfId="0" applyFont="1" applyFill="1" applyBorder="1" applyAlignment="1" applyProtection="1">
      <alignment horizontal="center" vertical="center" wrapText="1"/>
    </xf>
    <xf numFmtId="0" fontId="44" fillId="31" borderId="16" xfId="3" applyFont="1" applyFill="1" applyBorder="1" applyAlignment="1">
      <alignment horizontal="left" vertical="center" wrapText="1"/>
    </xf>
    <xf numFmtId="0" fontId="35" fillId="29" borderId="1" xfId="0" applyFont="1" applyFill="1" applyBorder="1" applyAlignment="1">
      <alignment horizontal="center" vertical="center"/>
    </xf>
    <xf numFmtId="0" fontId="35" fillId="29" borderId="16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8" borderId="11" xfId="0" applyFont="1" applyFill="1" applyBorder="1" applyAlignment="1">
      <alignment horizontal="center" vertical="center"/>
    </xf>
    <xf numFmtId="0" fontId="40" fillId="28" borderId="14" xfId="0" applyFont="1" applyFill="1" applyBorder="1" applyAlignment="1">
      <alignment horizontal="center" vertical="center"/>
    </xf>
    <xf numFmtId="0" fontId="40" fillId="28" borderId="18" xfId="0" applyFont="1" applyFill="1" applyBorder="1" applyAlignment="1">
      <alignment horizontal="center" vertical="center"/>
    </xf>
    <xf numFmtId="0" fontId="40" fillId="28" borderId="15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wrapText="1"/>
    </xf>
    <xf numFmtId="0" fontId="42" fillId="0" borderId="20" xfId="0" applyFont="1" applyFill="1" applyBorder="1" applyAlignment="1" applyProtection="1">
      <alignment horizontal="center" vertical="center" wrapText="1"/>
    </xf>
    <xf numFmtId="0" fontId="42" fillId="0" borderId="23" xfId="0" applyFont="1" applyFill="1" applyBorder="1" applyAlignment="1" applyProtection="1">
      <alignment horizontal="center" vertical="center" wrapText="1"/>
    </xf>
    <xf numFmtId="49" fontId="41" fillId="0" borderId="20" xfId="0" applyNumberFormat="1" applyFont="1" applyFill="1" applyBorder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</cellXfs>
  <cellStyles count="125">
    <cellStyle name="0,0_x000a__x000a_NA_x000a__x000a_" xfId="124"/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8"/>
  <sheetViews>
    <sheetView tabSelected="1" topLeftCell="B10" zoomScale="70" zoomScaleNormal="70" zoomScalePageLayoutView="130" workbookViewId="0">
      <selection activeCell="P16" sqref="P16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24.12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2" width="13.875" style="1" customWidth="1"/>
    <col min="13" max="16384" width="8.875" style="1"/>
  </cols>
  <sheetData>
    <row r="2" spans="2:11" ht="36" customHeight="1">
      <c r="B2" s="66" t="s">
        <v>41</v>
      </c>
      <c r="C2" s="66"/>
      <c r="D2" s="66"/>
      <c r="E2" s="66"/>
      <c r="F2" s="66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19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4"/>
      <c r="E4" s="8" t="s">
        <v>4</v>
      </c>
      <c r="F4" s="8" t="s">
        <v>18</v>
      </c>
      <c r="G4" s="9"/>
      <c r="H4" s="2"/>
      <c r="I4" s="2"/>
      <c r="J4" s="2"/>
      <c r="K4" s="3"/>
    </row>
    <row r="5" spans="2:11">
      <c r="B5" s="10">
        <v>1</v>
      </c>
      <c r="C5" s="11" t="s">
        <v>34</v>
      </c>
      <c r="D5" s="45"/>
      <c r="E5" s="12" t="e">
        <f>#REF!</f>
        <v>#REF!</v>
      </c>
      <c r="F5" s="12"/>
      <c r="G5" s="13"/>
      <c r="H5" s="2"/>
      <c r="I5" s="2"/>
      <c r="J5" s="2"/>
      <c r="K5" s="3"/>
    </row>
    <row r="6" spans="2:11">
      <c r="B6" s="50">
        <v>2</v>
      </c>
      <c r="C6" s="45" t="s">
        <v>35</v>
      </c>
      <c r="D6" s="45"/>
      <c r="E6" s="51">
        <f>J13</f>
        <v>365020.03</v>
      </c>
      <c r="F6" s="51"/>
      <c r="G6" s="13"/>
      <c r="H6" s="2"/>
      <c r="I6" s="2"/>
      <c r="J6" s="2"/>
      <c r="K6" s="3"/>
    </row>
    <row r="7" spans="2:11">
      <c r="B7" s="50">
        <v>3</v>
      </c>
      <c r="C7" s="45" t="s">
        <v>25</v>
      </c>
      <c r="D7" s="45"/>
      <c r="E7" s="51" t="e">
        <f>#REF!</f>
        <v>#REF!</v>
      </c>
      <c r="F7" s="51"/>
      <c r="G7" s="13"/>
      <c r="H7" s="2"/>
      <c r="I7" s="2"/>
      <c r="J7" s="2"/>
      <c r="K7" s="3"/>
    </row>
    <row r="8" spans="2:11" ht="15" customHeight="1">
      <c r="B8" s="10">
        <v>4</v>
      </c>
      <c r="C8" s="11" t="s">
        <v>16</v>
      </c>
      <c r="D8" s="45"/>
      <c r="E8" s="14">
        <f>J22</f>
        <v>21901.201800000003</v>
      </c>
      <c r="F8" s="14"/>
      <c r="G8" s="2"/>
      <c r="H8" s="2"/>
      <c r="I8" s="2"/>
      <c r="J8" s="2"/>
      <c r="K8" s="3"/>
    </row>
    <row r="9" spans="2:11">
      <c r="B9" s="15"/>
      <c r="C9" s="11" t="s">
        <v>0</v>
      </c>
      <c r="D9" s="45"/>
      <c r="E9" s="16" t="e">
        <f>SUM(E5:E8)</f>
        <v>#REF!</v>
      </c>
      <c r="F9" s="16"/>
      <c r="G9" s="2"/>
      <c r="H9" s="2"/>
      <c r="I9" s="2"/>
      <c r="J9" s="2"/>
      <c r="K9" s="3"/>
    </row>
    <row r="10" spans="2:11">
      <c r="B10" s="17"/>
      <c r="C10" s="18"/>
      <c r="D10" s="18"/>
      <c r="E10" s="19"/>
      <c r="G10" s="2"/>
      <c r="H10" s="2"/>
      <c r="I10" s="2"/>
      <c r="J10" s="2"/>
      <c r="K10" s="3"/>
    </row>
    <row r="11" spans="2:11" ht="27.75">
      <c r="B11" s="17"/>
      <c r="C11" s="75" t="s">
        <v>17</v>
      </c>
      <c r="D11" s="75"/>
      <c r="E11" s="75"/>
      <c r="F11" s="75"/>
      <c r="G11" s="75"/>
      <c r="H11" s="75"/>
      <c r="I11" s="75"/>
      <c r="J11" s="75"/>
      <c r="K11" s="3"/>
    </row>
    <row r="12" spans="2:11" ht="47.25">
      <c r="B12" s="20" t="s">
        <v>5</v>
      </c>
      <c r="C12" s="20" t="s">
        <v>6</v>
      </c>
      <c r="D12" s="46"/>
      <c r="E12" s="20" t="s">
        <v>7</v>
      </c>
      <c r="F12" s="20" t="s">
        <v>8</v>
      </c>
      <c r="G12" s="21" t="s">
        <v>9</v>
      </c>
      <c r="H12" s="22" t="s">
        <v>10</v>
      </c>
      <c r="I12" s="23" t="s">
        <v>11</v>
      </c>
      <c r="J12" s="24" t="s">
        <v>12</v>
      </c>
      <c r="K12" s="25" t="s">
        <v>15</v>
      </c>
    </row>
    <row r="13" spans="2:11">
      <c r="B13" s="26">
        <v>1</v>
      </c>
      <c r="C13" s="49" t="s">
        <v>36</v>
      </c>
      <c r="D13" s="27"/>
      <c r="E13" s="27"/>
      <c r="F13" s="28"/>
      <c r="G13" s="29"/>
      <c r="H13" s="29"/>
      <c r="I13" s="29"/>
      <c r="J13" s="30">
        <f>SUM(J14:J20)</f>
        <v>365020.03</v>
      </c>
      <c r="K13" s="31"/>
    </row>
    <row r="14" spans="2:11" ht="63">
      <c r="B14" s="32" t="s">
        <v>47</v>
      </c>
      <c r="C14" s="53" t="s">
        <v>27</v>
      </c>
      <c r="D14" s="47" t="s">
        <v>30</v>
      </c>
      <c r="E14" s="33" t="s">
        <v>31</v>
      </c>
      <c r="F14" s="37" t="s">
        <v>37</v>
      </c>
      <c r="G14" s="34">
        <v>3</v>
      </c>
      <c r="H14" s="35">
        <v>8</v>
      </c>
      <c r="I14" s="36">
        <v>3393</v>
      </c>
      <c r="J14" s="36">
        <f t="shared" ref="J14:J19" si="0">I14*G14*H14</f>
        <v>81432</v>
      </c>
      <c r="K14" s="36">
        <v>3393</v>
      </c>
    </row>
    <row r="15" spans="2:11" ht="31.5">
      <c r="B15" s="32" t="s">
        <v>48</v>
      </c>
      <c r="C15" s="52" t="s">
        <v>24</v>
      </c>
      <c r="D15" s="47" t="s">
        <v>30</v>
      </c>
      <c r="E15" s="33" t="s">
        <v>32</v>
      </c>
      <c r="F15" s="37" t="s">
        <v>40</v>
      </c>
      <c r="G15" s="34">
        <v>20</v>
      </c>
      <c r="H15" s="35">
        <v>1</v>
      </c>
      <c r="I15" s="36">
        <v>1964</v>
      </c>
      <c r="J15" s="36">
        <f t="shared" si="0"/>
        <v>39280</v>
      </c>
      <c r="K15" s="36">
        <v>1964</v>
      </c>
    </row>
    <row r="16" spans="2:11" ht="94.5">
      <c r="B16" s="32" t="s">
        <v>49</v>
      </c>
      <c r="C16" s="52" t="s">
        <v>29</v>
      </c>
      <c r="D16" s="47" t="s">
        <v>23</v>
      </c>
      <c r="E16" s="33" t="s">
        <v>33</v>
      </c>
      <c r="F16" s="37" t="s">
        <v>39</v>
      </c>
      <c r="G16" s="34">
        <v>3</v>
      </c>
      <c r="H16" s="35">
        <v>40</v>
      </c>
      <c r="I16" s="36">
        <v>625</v>
      </c>
      <c r="J16" s="36">
        <f t="shared" ref="J16" si="1">I16*G16*H16</f>
        <v>75000</v>
      </c>
      <c r="K16" s="36">
        <v>625</v>
      </c>
    </row>
    <row r="17" spans="2:11" ht="31.5">
      <c r="B17" s="32" t="s">
        <v>50</v>
      </c>
      <c r="C17" s="54" t="s">
        <v>28</v>
      </c>
      <c r="D17" s="55" t="s">
        <v>23</v>
      </c>
      <c r="E17" s="56" t="s">
        <v>20</v>
      </c>
      <c r="F17" s="57" t="s">
        <v>26</v>
      </c>
      <c r="G17" s="58">
        <v>20</v>
      </c>
      <c r="H17" s="59">
        <v>8</v>
      </c>
      <c r="I17" s="60">
        <v>446</v>
      </c>
      <c r="J17" s="60">
        <f t="shared" si="0"/>
        <v>71360</v>
      </c>
      <c r="K17" s="60">
        <v>446</v>
      </c>
    </row>
    <row r="18" spans="2:11" ht="31.5">
      <c r="B18" s="32" t="s">
        <v>51</v>
      </c>
      <c r="C18" s="62" t="s">
        <v>21</v>
      </c>
      <c r="D18" s="63" t="s">
        <v>22</v>
      </c>
      <c r="E18" s="33" t="s">
        <v>20</v>
      </c>
      <c r="F18" s="37" t="s">
        <v>38</v>
      </c>
      <c r="G18" s="34">
        <v>1</v>
      </c>
      <c r="H18" s="35">
        <v>20</v>
      </c>
      <c r="I18" s="36">
        <v>446</v>
      </c>
      <c r="J18" s="36">
        <f t="shared" si="0"/>
        <v>8920</v>
      </c>
      <c r="K18" s="36">
        <v>446</v>
      </c>
    </row>
    <row r="19" spans="2:11">
      <c r="B19" s="78" t="s">
        <v>52</v>
      </c>
      <c r="C19" s="76" t="s">
        <v>42</v>
      </c>
      <c r="D19" s="63" t="s">
        <v>43</v>
      </c>
      <c r="E19" s="33" t="s">
        <v>44</v>
      </c>
      <c r="F19" s="37" t="s">
        <v>45</v>
      </c>
      <c r="G19" s="34">
        <v>3</v>
      </c>
      <c r="H19" s="35">
        <v>12</v>
      </c>
      <c r="I19" s="36">
        <v>616</v>
      </c>
      <c r="J19" s="36">
        <f t="shared" si="0"/>
        <v>22176</v>
      </c>
      <c r="K19" s="36">
        <v>616</v>
      </c>
    </row>
    <row r="20" spans="2:11">
      <c r="B20" s="79"/>
      <c r="C20" s="77"/>
      <c r="D20" s="63" t="s">
        <v>22</v>
      </c>
      <c r="E20" s="33" t="s">
        <v>44</v>
      </c>
      <c r="F20" s="37" t="s">
        <v>46</v>
      </c>
      <c r="G20" s="34">
        <v>3</v>
      </c>
      <c r="H20" s="35">
        <v>50</v>
      </c>
      <c r="I20" s="36">
        <v>445.68020000000001</v>
      </c>
      <c r="J20" s="36">
        <f t="shared" ref="J20" si="2">I20*G20*H20</f>
        <v>66852.03</v>
      </c>
      <c r="K20" s="36">
        <v>446</v>
      </c>
    </row>
    <row r="21" spans="2:11">
      <c r="B21" s="26">
        <v>2</v>
      </c>
      <c r="C21" s="27" t="s">
        <v>16</v>
      </c>
      <c r="D21" s="27"/>
      <c r="E21" s="39">
        <v>0.06</v>
      </c>
      <c r="F21" s="28"/>
      <c r="G21" s="29"/>
      <c r="H21" s="29"/>
      <c r="I21" s="29"/>
      <c r="J21" s="40"/>
      <c r="K21" s="61"/>
    </row>
    <row r="22" spans="2:11">
      <c r="B22" s="67" t="s">
        <v>13</v>
      </c>
      <c r="C22" s="68"/>
      <c r="D22" s="69"/>
      <c r="E22" s="68"/>
      <c r="F22" s="68"/>
      <c r="G22" s="68"/>
      <c r="H22" s="68"/>
      <c r="I22" s="70"/>
      <c r="J22" s="38">
        <f>J13*E21</f>
        <v>21901.201800000003</v>
      </c>
      <c r="K22" s="41"/>
    </row>
    <row r="23" spans="2:11">
      <c r="B23" s="71"/>
      <c r="C23" s="72"/>
      <c r="D23" s="73"/>
      <c r="E23" s="72"/>
      <c r="F23" s="72"/>
      <c r="G23" s="72"/>
      <c r="H23" s="72"/>
      <c r="I23" s="72"/>
      <c r="J23" s="74"/>
      <c r="K23" s="42"/>
    </row>
    <row r="24" spans="2:11">
      <c r="B24" s="64" t="s">
        <v>14</v>
      </c>
      <c r="C24" s="64"/>
      <c r="D24" s="65"/>
      <c r="E24" s="64"/>
      <c r="F24" s="64"/>
      <c r="G24" s="64"/>
      <c r="H24" s="64"/>
      <c r="I24" s="64"/>
      <c r="J24" s="48">
        <f>SUM(J13,J22)</f>
        <v>386921.23180000001</v>
      </c>
      <c r="K24" s="43"/>
    </row>
    <row r="26" spans="2:11" ht="15" customHeight="1"/>
    <row r="28" spans="2:11" ht="17.25" customHeight="1"/>
  </sheetData>
  <mergeCells count="7">
    <mergeCell ref="B24:I24"/>
    <mergeCell ref="B2:F2"/>
    <mergeCell ref="B22:I22"/>
    <mergeCell ref="B23:J23"/>
    <mergeCell ref="C11:J11"/>
    <mergeCell ref="C19:C20"/>
    <mergeCell ref="B19:B20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客户部娄轩</cp:lastModifiedBy>
  <cp:lastPrinted>2018-10-16T03:27:19Z</cp:lastPrinted>
  <dcterms:created xsi:type="dcterms:W3CDTF">2014-02-12T08:04:12Z</dcterms:created>
  <dcterms:modified xsi:type="dcterms:W3CDTF">2019-11-25T05:39:18Z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