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na.lou\Desktop\"/>
    </mc:Choice>
  </mc:AlternateContent>
  <bookViews>
    <workbookView xWindow="14955" yWindow="465" windowWidth="5475" windowHeight="7200"/>
  </bookViews>
  <sheets>
    <sheet name="报价单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4" i="3" l="1"/>
  <c r="I43" i="3" s="1"/>
  <c r="I48" i="3"/>
  <c r="I49" i="3"/>
  <c r="I34" i="3"/>
  <c r="I39" i="3"/>
  <c r="I26" i="3"/>
  <c r="I46" i="3"/>
  <c r="I53" i="3"/>
  <c r="I52" i="3" s="1"/>
  <c r="E11" i="3" s="1"/>
  <c r="I45" i="3"/>
  <c r="I47" i="3"/>
  <c r="I20" i="3"/>
  <c r="I19" i="3" s="1"/>
  <c r="E6" i="3" s="1"/>
  <c r="I21" i="3"/>
  <c r="I23" i="3"/>
  <c r="I24" i="3"/>
  <c r="I25" i="3"/>
  <c r="I27" i="3"/>
  <c r="I29" i="3"/>
  <c r="I30" i="3"/>
  <c r="I31" i="3"/>
  <c r="I32" i="3"/>
  <c r="I33" i="3"/>
  <c r="I35" i="3"/>
  <c r="I36" i="3"/>
  <c r="I37" i="3"/>
  <c r="I38" i="3"/>
  <c r="I40" i="3"/>
  <c r="I41" i="3"/>
  <c r="I42" i="3"/>
  <c r="I51" i="3"/>
  <c r="I50" i="3"/>
  <c r="E10" i="3" s="1"/>
  <c r="I55" i="3"/>
  <c r="I54" i="3" s="1"/>
  <c r="E12" i="3" s="1"/>
  <c r="E13" i="3"/>
  <c r="C19" i="3"/>
  <c r="I28" i="3" l="1"/>
  <c r="E8" i="3" s="1"/>
  <c r="I22" i="3"/>
  <c r="E7" i="3" s="1"/>
  <c r="I57" i="3"/>
  <c r="E9" i="3"/>
  <c r="I59" i="3" l="1"/>
  <c r="E14" i="3" s="1"/>
  <c r="E15" i="3" s="1"/>
  <c r="I61" i="3" l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8" authorId="0" shapeId="0">
      <text>
        <r>
          <rPr>
            <sz val="11"/>
            <color indexed="8"/>
            <rFont val="Helvetica Neue"/>
            <family val="2"/>
          </rPr>
          <t>Peng, Emily PH/CN:
详细计算单位描述，例如：平米，个，人，台，天</t>
        </r>
      </text>
    </comment>
    <comment ref="F18" authorId="1" shapeId="0">
      <text>
        <r>
          <rPr>
            <sz val="11"/>
            <color indexed="8"/>
            <rFont val="Helvetica Neue"/>
            <family val="2"/>
          </rPr>
          <t xml:space="preserve">CNHaoY:
 如计算单位为个/台/天/人，请将具体数量填写在此 </t>
        </r>
      </text>
    </comment>
    <comment ref="G18" authorId="0" shapeId="0">
      <text>
        <r>
          <rPr>
            <sz val="11"/>
            <color indexed="8"/>
            <rFont val="Helvetica Neue"/>
            <family val="2"/>
          </rPr>
          <t>Peng, Emily PH/CN:
使用次数</t>
        </r>
      </text>
    </comment>
  </commentList>
</comments>
</file>

<file path=xl/sharedStrings.xml><?xml version="1.0" encoding="utf-8"?>
<sst xmlns="http://schemas.openxmlformats.org/spreadsheetml/2006/main" count="155" uniqueCount="133">
  <si>
    <t>税 Tax</t>
  </si>
  <si>
    <t>总计 Total</t>
  </si>
  <si>
    <t>Quotation Summary 报价总表</t>
  </si>
  <si>
    <t>Agency: must fill in
供应商（填入右边橘色处）</t>
  </si>
  <si>
    <t>上海盛世麦田公共关系咨询有限公司</t>
  </si>
  <si>
    <t>Item</t>
  </si>
  <si>
    <t>Descripation描述</t>
  </si>
  <si>
    <t>Quotation
报价</t>
  </si>
  <si>
    <t>报价明细表 Quotation Breakdown</t>
  </si>
  <si>
    <t xml:space="preserve">Item  </t>
  </si>
  <si>
    <t>Descripation</t>
  </si>
  <si>
    <t>Unit</t>
  </si>
  <si>
    <t>Qty</t>
  </si>
  <si>
    <t>Time of usage</t>
  </si>
  <si>
    <t>Unit Price</t>
  </si>
  <si>
    <t>Total(RMB)</t>
  </si>
  <si>
    <t>SA Rate Card Price</t>
  </si>
  <si>
    <t>1-1</t>
  </si>
  <si>
    <t>方案策划</t>
  </si>
  <si>
    <t>套</t>
  </si>
  <si>
    <t>1-2</t>
  </si>
  <si>
    <t>Total</t>
  </si>
  <si>
    <t>人／天</t>
  </si>
  <si>
    <t>进场人工费（主会场）</t>
  </si>
  <si>
    <t>相关津贴(含当地交通费，餐费，通讯费，等）</t>
  </si>
  <si>
    <t>通讯与交通费</t>
  </si>
  <si>
    <t>其他</t>
  </si>
  <si>
    <t>Total Amount</t>
  </si>
  <si>
    <t>套</t>
    <phoneticPr fontId="14" type="noConversion"/>
  </si>
  <si>
    <t>分钟</t>
    <phoneticPr fontId="14" type="noConversion"/>
  </si>
  <si>
    <t>音乐/音效</t>
    <phoneticPr fontId="14" type="noConversion"/>
  </si>
  <si>
    <t>背景音乐编辑(不含版税)</t>
    <phoneticPr fontId="14" type="noConversion"/>
  </si>
  <si>
    <t>元/分钟</t>
    <phoneticPr fontId="14" type="noConversion"/>
  </si>
  <si>
    <t>字幕</t>
    <phoneticPr fontId="14" type="noConversion"/>
  </si>
  <si>
    <t>开场视频</t>
    <phoneticPr fontId="14" type="noConversion"/>
  </si>
  <si>
    <t>视频脚本撰写</t>
    <phoneticPr fontId="14" type="noConversion"/>
  </si>
  <si>
    <t>设计</t>
    <phoneticPr fontId="14" type="noConversion"/>
  </si>
  <si>
    <t>视频制作</t>
    <phoneticPr fontId="14" type="noConversion"/>
  </si>
  <si>
    <t>活动策划</t>
    <phoneticPr fontId="14" type="noConversion"/>
  </si>
  <si>
    <t>视频制作</t>
    <phoneticPr fontId="14" type="noConversion"/>
  </si>
  <si>
    <t>Total</t>
    <phoneticPr fontId="14" type="noConversion"/>
  </si>
  <si>
    <t>串场幻灯</t>
    <phoneticPr fontId="14" type="noConversion"/>
  </si>
  <si>
    <t>提供关于会议串场串词的幻灯</t>
    <phoneticPr fontId="14" type="noConversion"/>
  </si>
  <si>
    <t>内部上市会方案撰写</t>
    <phoneticPr fontId="14" type="noConversion"/>
  </si>
  <si>
    <t>设计</t>
    <phoneticPr fontId="14" type="noConversion"/>
  </si>
  <si>
    <t>延展设计(根据KV延展）</t>
    <phoneticPr fontId="14" type="noConversion"/>
  </si>
  <si>
    <t>证书设计</t>
  </si>
  <si>
    <t>配音</t>
    <phoneticPr fontId="14" type="noConversion"/>
  </si>
  <si>
    <t>元/分钟</t>
    <phoneticPr fontId="14" type="noConversion"/>
  </si>
  <si>
    <t>元/秒</t>
    <phoneticPr fontId="14" type="noConversion"/>
  </si>
  <si>
    <t>视频剪辑</t>
    <phoneticPr fontId="14" type="noConversion"/>
  </si>
  <si>
    <t>后期合成</t>
    <phoneticPr fontId="14" type="noConversion"/>
  </si>
  <si>
    <t>视频包装</t>
    <phoneticPr fontId="14" type="noConversion"/>
  </si>
  <si>
    <t>含撤场人工（按实际产生结算）</t>
    <phoneticPr fontId="14" type="noConversion"/>
  </si>
  <si>
    <t>提供会议视频脚本撰写(一个会议主题创意的所有脚本撰写)</t>
    <phoneticPr fontId="14" type="noConversion"/>
  </si>
  <si>
    <t>专业中文配音</t>
    <phoneticPr fontId="14" type="noConversion"/>
  </si>
  <si>
    <t>为视频添加对应的字幕</t>
    <phoneticPr fontId="14" type="noConversion"/>
  </si>
  <si>
    <t>整合视频文件, 输出对应格式文件</t>
    <phoneticPr fontId="14" type="noConversion"/>
  </si>
  <si>
    <t>后期效果包装</t>
    <phoneticPr fontId="14" type="noConversion"/>
  </si>
  <si>
    <t>整合视频文件, 输出对应格式文件</t>
    <phoneticPr fontId="14" type="noConversion"/>
  </si>
  <si>
    <t>个</t>
    <phoneticPr fontId="14" type="noConversion"/>
  </si>
  <si>
    <t>标识icon，logo</t>
    <phoneticPr fontId="14" type="noConversion"/>
  </si>
  <si>
    <t>套</t>
    <phoneticPr fontId="14" type="noConversion"/>
  </si>
  <si>
    <t>各类卡片，员工荣誉证书设计（嘉奖员工证书设计）,1张</t>
    <phoneticPr fontId="14" type="noConversion"/>
  </si>
  <si>
    <t>元/分钟</t>
    <phoneticPr fontId="14" type="noConversion"/>
  </si>
  <si>
    <t>3-1</t>
    <phoneticPr fontId="14" type="noConversion"/>
  </si>
  <si>
    <t>3-2</t>
  </si>
  <si>
    <t>3-3</t>
  </si>
  <si>
    <t>3-4</t>
  </si>
  <si>
    <t>3-5</t>
  </si>
  <si>
    <t>3-6</t>
  </si>
  <si>
    <t>3-7</t>
  </si>
  <si>
    <t>3-8</t>
  </si>
  <si>
    <t>3-9</t>
  </si>
  <si>
    <t>3-10</t>
  </si>
  <si>
    <t>3-11</t>
  </si>
  <si>
    <t>3-12</t>
  </si>
  <si>
    <t>3-13</t>
  </si>
  <si>
    <t>摄影摄像</t>
    <phoneticPr fontId="14" type="noConversion"/>
  </si>
  <si>
    <t>人工费</t>
    <phoneticPr fontId="14" type="noConversion"/>
  </si>
  <si>
    <t>人工费</t>
    <phoneticPr fontId="14" type="noConversion"/>
  </si>
  <si>
    <t>人员差旅</t>
    <phoneticPr fontId="14" type="noConversion"/>
  </si>
  <si>
    <t>其他</t>
    <phoneticPr fontId="14" type="noConversion"/>
  </si>
  <si>
    <t>KV设计</t>
    <phoneticPr fontId="14" type="noConversion"/>
  </si>
  <si>
    <t>小时</t>
    <phoneticPr fontId="14" type="noConversion"/>
  </si>
  <si>
    <t>法布赞上市会KV设计（不包含图片购买费用），1张</t>
    <phoneticPr fontId="14" type="noConversion"/>
  </si>
  <si>
    <t>物料</t>
    <phoneticPr fontId="14" type="noConversion"/>
  </si>
  <si>
    <t>4-1</t>
    <phoneticPr fontId="14" type="noConversion"/>
  </si>
  <si>
    <t>4-2</t>
  </si>
  <si>
    <t>5-1</t>
    <phoneticPr fontId="14" type="noConversion"/>
  </si>
  <si>
    <t>6-1</t>
    <phoneticPr fontId="14" type="noConversion"/>
  </si>
  <si>
    <t>易拉宝</t>
    <phoneticPr fontId="14" type="noConversion"/>
  </si>
  <si>
    <t>海报</t>
    <phoneticPr fontId="14" type="noConversion"/>
  </si>
  <si>
    <t>张</t>
    <phoneticPr fontId="14" type="noConversion"/>
  </si>
  <si>
    <t>4-3</t>
  </si>
  <si>
    <t>话筒贴</t>
    <phoneticPr fontId="14" type="noConversion"/>
  </si>
  <si>
    <t>个</t>
    <phoneticPr fontId="14" type="noConversion"/>
  </si>
  <si>
    <t>荣誉证书</t>
    <phoneticPr fontId="14" type="noConversion"/>
  </si>
  <si>
    <t>4-4</t>
  </si>
  <si>
    <t>玻璃墙面装饰</t>
    <phoneticPr fontId="14" type="noConversion"/>
  </si>
  <si>
    <t>套</t>
    <phoneticPr fontId="14" type="noConversion"/>
  </si>
  <si>
    <t>4-5</t>
  </si>
  <si>
    <t>会场外宣传物料标识icon，logo设计（玻璃贴纸），预估3套（患者说，医生说，时间轴3各版块）</t>
    <phoneticPr fontId="14" type="noConversion"/>
  </si>
  <si>
    <t>摄影师</t>
    <phoneticPr fontId="14" type="noConversion"/>
  </si>
  <si>
    <t>2-1</t>
    <phoneticPr fontId="14" type="noConversion"/>
  </si>
  <si>
    <t>2-3</t>
    <phoneticPr fontId="14" type="noConversion"/>
  </si>
  <si>
    <t>2-4</t>
    <phoneticPr fontId="14" type="noConversion"/>
  </si>
  <si>
    <t>背景音乐编辑(不含版税)</t>
    <phoneticPr fontId="14" type="noConversion"/>
  </si>
  <si>
    <t>2-2</t>
    <phoneticPr fontId="14" type="noConversion"/>
  </si>
  <si>
    <t>海报设计,4张</t>
    <phoneticPr fontId="14" type="noConversion"/>
  </si>
  <si>
    <t>视频文件编辑 /视频较色</t>
    <phoneticPr fontId="14" type="noConversion"/>
  </si>
  <si>
    <t>视频包装</t>
    <phoneticPr fontId="14" type="noConversion"/>
  </si>
  <si>
    <t>调节视频亮度 ,对比度 ,饱和度等 饱和度等</t>
    <phoneticPr fontId="14" type="noConversion"/>
  </si>
  <si>
    <t>根据创意脚本，对已经存在的素材进行剪辑、处理、拼接、合成，预估3分钟</t>
    <phoneticPr fontId="14" type="noConversion"/>
  </si>
  <si>
    <t>根据创意脚本，对已经存在的素材进行剪辑、处理、拼接、合成，预估3分钟</t>
    <phoneticPr fontId="14" type="noConversion"/>
  </si>
  <si>
    <t>标准海报制作，预估4张</t>
    <phoneticPr fontId="14" type="noConversion"/>
  </si>
  <si>
    <t>寄语视频</t>
    <phoneticPr fontId="14" type="noConversion"/>
  </si>
  <si>
    <t>物料</t>
    <phoneticPr fontId="14" type="noConversion"/>
  </si>
  <si>
    <t>包含易拉宝设计180x80（宣传展架设计），1张；屏保设计（16:9和4:3）；话筒贴设计,2张</t>
    <phoneticPr fontId="14" type="noConversion"/>
  </si>
  <si>
    <t>3-14</t>
  </si>
  <si>
    <t>7-1</t>
    <phoneticPr fontId="14" type="noConversion"/>
  </si>
  <si>
    <t>后期效果包装</t>
    <phoneticPr fontId="14" type="noConversion"/>
  </si>
  <si>
    <t>套</t>
    <phoneticPr fontId="14" type="noConversion"/>
  </si>
  <si>
    <t>为视频添加对应的字幕</t>
    <phoneticPr fontId="14" type="noConversion"/>
  </si>
  <si>
    <t>人／天</t>
    <phoneticPr fontId="14" type="noConversion"/>
  </si>
  <si>
    <t>投影仪</t>
    <phoneticPr fontId="14" type="noConversion"/>
  </si>
  <si>
    <t>现场投影仪</t>
    <phoneticPr fontId="14" type="noConversion"/>
  </si>
  <si>
    <t>套</t>
    <phoneticPr fontId="14" type="noConversion"/>
  </si>
  <si>
    <t>易拉宝制作（铝合金加重），总计6个</t>
    <phoneticPr fontId="14" type="noConversion"/>
  </si>
  <si>
    <t>玻璃墙icon贴（根据实际产生结算），总计7张，84x264cm</t>
    <phoneticPr fontId="14" type="noConversion"/>
  </si>
  <si>
    <t>4-6</t>
  </si>
  <si>
    <t>荣誉证书制作，亚克力材质，预估15张</t>
    <phoneticPr fontId="14" type="noConversion"/>
  </si>
  <si>
    <t>话筒贴（绑定版），总计3个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</si>
</sst>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&quot; &quot;* #,##0.00&quot; &quot;;&quot; &quot;* \(#,##0.00\);&quot; &quot;* &quot;-&quot;??&quot; &quot;"/>
    <numFmt numFmtId="177" formatCode="&quot; &quot;* #,##0.00&quot; &quot;;&quot; &quot;* &quot;-&quot;#,##0.00&quot; &quot;;&quot; &quot;* &quot;-&quot;??&quot; &quot;"/>
    <numFmt numFmtId="178" formatCode="0&quot; &quot;;\(0\)"/>
    <numFmt numFmtId="179" formatCode="#,##0.00&quot; &quot;"/>
    <numFmt numFmtId="180" formatCode="0.00&quot; &quot;"/>
    <numFmt numFmtId="181" formatCode="0.0000%"/>
    <numFmt numFmtId="182" formatCode="#,##0.00&quot; &quot;;&quot;-&quot;#,##0.00&quot; &quot;"/>
  </numFmts>
  <fonts count="15">
    <font>
      <sz val="12"/>
      <color indexed="8"/>
      <name val="宋体"/>
    </font>
    <font>
      <sz val="16"/>
      <color indexed="8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12"/>
      <name val="微软雅黑"/>
      <family val="2"/>
      <charset val="134"/>
    </font>
    <font>
      <b/>
      <sz val="10"/>
      <color indexed="15"/>
      <name val="微软雅黑"/>
      <family val="2"/>
      <charset val="134"/>
    </font>
    <font>
      <sz val="10"/>
      <color indexed="15"/>
      <name val="微软雅黑"/>
      <family val="2"/>
      <charset val="134"/>
    </font>
    <font>
      <sz val="11"/>
      <color indexed="8"/>
      <name val="Helvetica Neue"/>
      <family val="2"/>
    </font>
    <font>
      <b/>
      <sz val="11"/>
      <color indexed="12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9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1"/>
        <bgColor auto="1"/>
      </patternFill>
    </fill>
    <fill>
      <patternFill patternType="solid">
        <fgColor indexed="22"/>
        <bgColor auto="1"/>
      </patternFill>
    </fill>
    <fill>
      <patternFill patternType="solid">
        <fgColor indexed="24"/>
        <bgColor auto="1"/>
      </patternFill>
    </fill>
    <fill>
      <patternFill patternType="solid">
        <fgColor indexed="25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34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/>
      <top style="thin">
        <color indexed="13"/>
      </top>
      <bottom style="thin">
        <color indexed="13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 style="thin">
        <color indexed="13"/>
      </left>
      <right style="thin">
        <color indexed="17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/>
      <top style="thin">
        <color indexed="13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17"/>
      </right>
      <top style="thin">
        <color indexed="13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7"/>
      </bottom>
      <diagonal/>
    </border>
    <border>
      <left style="thin">
        <color indexed="13"/>
      </left>
      <right style="thin">
        <color indexed="17"/>
      </right>
      <top style="thin">
        <color indexed="8"/>
      </top>
      <bottom style="thin">
        <color indexed="17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3"/>
      </left>
      <right/>
      <top style="thin">
        <color indexed="8"/>
      </top>
      <bottom style="thin">
        <color indexed="17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12">
    <xf numFmtId="0" fontId="0" fillId="0" borderId="0" xfId="0" applyFont="1" applyAlignment="1"/>
    <xf numFmtId="0" fontId="0" fillId="2" borderId="0" xfId="0" applyNumberFormat="1" applyFont="1" applyFill="1" applyAlignment="1"/>
    <xf numFmtId="0" fontId="0" fillId="0" borderId="7" xfId="0" applyNumberFormat="1" applyFont="1" applyBorder="1" applyAlignment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right"/>
    </xf>
    <xf numFmtId="0" fontId="2" fillId="2" borderId="8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right" wrapText="1"/>
    </xf>
    <xf numFmtId="0" fontId="2" fillId="2" borderId="9" xfId="0" applyFont="1" applyFill="1" applyBorder="1" applyAlignment="1">
      <alignment horizontal="right" wrapText="1"/>
    </xf>
    <xf numFmtId="49" fontId="3" fillId="3" borderId="5" xfId="0" applyNumberFormat="1" applyFont="1" applyFill="1" applyBorder="1" applyAlignment="1">
      <alignment wrapText="1"/>
    </xf>
    <xf numFmtId="49" fontId="4" fillId="4" borderId="6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49" fontId="4" fillId="4" borderId="6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/>
    <xf numFmtId="0" fontId="2" fillId="2" borderId="6" xfId="0" applyNumberFormat="1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/>
    <xf numFmtId="0" fontId="6" fillId="2" borderId="1" xfId="0" applyFont="1" applyFill="1" applyBorder="1" applyAlignment="1"/>
    <xf numFmtId="2" fontId="2" fillId="2" borderId="6" xfId="0" applyNumberFormat="1" applyFont="1" applyFill="1" applyBorder="1" applyAlignment="1"/>
    <xf numFmtId="0" fontId="2" fillId="2" borderId="6" xfId="0" applyFont="1" applyFill="1" applyBorder="1" applyAlignment="1">
      <alignment horizontal="center" wrapText="1"/>
    </xf>
    <xf numFmtId="177" fontId="2" fillId="2" borderId="6" xfId="0" applyNumberFormat="1" applyFont="1" applyFill="1" applyBorder="1" applyAlignment="1"/>
    <xf numFmtId="0" fontId="2" fillId="2" borderId="12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wrapText="1"/>
    </xf>
    <xf numFmtId="177" fontId="2" fillId="2" borderId="12" xfId="0" applyNumberFormat="1" applyFont="1" applyFill="1" applyBorder="1" applyAlignment="1"/>
    <xf numFmtId="49" fontId="1" fillId="2" borderId="3" xfId="0" applyNumberFormat="1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3" xfId="0" applyFont="1" applyFill="1" applyBorder="1" applyAlignment="1"/>
    <xf numFmtId="0" fontId="2" fillId="2" borderId="3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left"/>
    </xf>
    <xf numFmtId="49" fontId="4" fillId="5" borderId="6" xfId="0" applyNumberFormat="1" applyFont="1" applyFill="1" applyBorder="1" applyAlignment="1">
      <alignment horizontal="center" vertical="center" wrapText="1"/>
    </xf>
    <xf numFmtId="49" fontId="8" fillId="5" borderId="6" xfId="0" applyNumberFormat="1" applyFont="1" applyFill="1" applyBorder="1" applyAlignment="1">
      <alignment horizontal="center" vertical="center" wrapText="1"/>
    </xf>
    <xf numFmtId="49" fontId="4" fillId="5" borderId="6" xfId="0" applyNumberFormat="1" applyFont="1" applyFill="1" applyBorder="1" applyAlignment="1">
      <alignment horizontal="right" vertical="center" wrapText="1"/>
    </xf>
    <xf numFmtId="49" fontId="4" fillId="6" borderId="6" xfId="0" applyNumberFormat="1" applyFont="1" applyFill="1" applyBorder="1" applyAlignment="1">
      <alignment horizontal="left" vertical="center" wrapText="1"/>
    </xf>
    <xf numFmtId="0" fontId="9" fillId="7" borderId="14" xfId="0" applyNumberFormat="1" applyFont="1" applyFill="1" applyBorder="1" applyAlignment="1">
      <alignment horizontal="center" vertical="center"/>
    </xf>
    <xf numFmtId="49" fontId="9" fillId="7" borderId="16" xfId="0" applyNumberFormat="1" applyFont="1" applyFill="1" applyBorder="1" applyAlignment="1">
      <alignment horizontal="left"/>
    </xf>
    <xf numFmtId="0" fontId="9" fillId="7" borderId="16" xfId="0" applyFont="1" applyFill="1" applyBorder="1" applyAlignment="1">
      <alignment horizontal="left"/>
    </xf>
    <xf numFmtId="178" fontId="2" fillId="7" borderId="16" xfId="0" applyNumberFormat="1" applyFont="1" applyFill="1" applyBorder="1" applyAlignment="1">
      <alignment horizontal="right" vertical="center"/>
    </xf>
    <xf numFmtId="179" fontId="9" fillId="7" borderId="15" xfId="0" applyNumberFormat="1" applyFont="1" applyFill="1" applyBorder="1" applyAlignment="1">
      <alignment horizontal="right"/>
    </xf>
    <xf numFmtId="179" fontId="9" fillId="7" borderId="6" xfId="0" applyNumberFormat="1" applyFont="1" applyFill="1" applyBorder="1" applyAlignment="1">
      <alignment horizontal="left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180" fontId="2" fillId="2" borderId="6" xfId="0" applyNumberFormat="1" applyFont="1" applyFill="1" applyBorder="1" applyAlignment="1">
      <alignment horizontal="right" vertical="center"/>
    </xf>
    <xf numFmtId="180" fontId="2" fillId="2" borderId="6" xfId="0" applyNumberFormat="1" applyFont="1" applyFill="1" applyBorder="1" applyAlignment="1">
      <alignment horizontal="right"/>
    </xf>
    <xf numFmtId="180" fontId="2" fillId="2" borderId="6" xfId="0" applyNumberFormat="1" applyFont="1" applyFill="1" applyBorder="1" applyAlignment="1">
      <alignment horizontal="left"/>
    </xf>
    <xf numFmtId="179" fontId="9" fillId="7" borderId="6" xfId="0" applyNumberFormat="1" applyFont="1" applyFill="1" applyBorder="1" applyAlignment="1">
      <alignment horizontal="right"/>
    </xf>
    <xf numFmtId="49" fontId="2" fillId="2" borderId="6" xfId="0" applyNumberFormat="1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horizontal="left" vertical="center"/>
    </xf>
    <xf numFmtId="177" fontId="2" fillId="2" borderId="6" xfId="0" applyNumberFormat="1" applyFont="1" applyFill="1" applyBorder="1" applyAlignment="1">
      <alignment horizontal="right" vertical="center" wrapText="1"/>
    </xf>
    <xf numFmtId="0" fontId="10" fillId="7" borderId="14" xfId="0" applyNumberFormat="1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left"/>
    </xf>
    <xf numFmtId="178" fontId="11" fillId="7" borderId="16" xfId="0" applyNumberFormat="1" applyFont="1" applyFill="1" applyBorder="1" applyAlignment="1">
      <alignment horizontal="right" vertical="center"/>
    </xf>
    <xf numFmtId="179" fontId="10" fillId="7" borderId="6" xfId="0" applyNumberFormat="1" applyFont="1" applyFill="1" applyBorder="1" applyAlignment="1">
      <alignment horizontal="right"/>
    </xf>
    <xf numFmtId="0" fontId="0" fillId="2" borderId="7" xfId="0" applyNumberFormat="1" applyFont="1" applyFill="1" applyBorder="1" applyAlignment="1"/>
    <xf numFmtId="10" fontId="9" fillId="7" borderId="15" xfId="0" applyNumberFormat="1" applyFont="1" applyFill="1" applyBorder="1" applyAlignment="1">
      <alignment horizontal="right"/>
    </xf>
    <xf numFmtId="10" fontId="9" fillId="7" borderId="6" xfId="0" applyNumberFormat="1" applyFont="1" applyFill="1" applyBorder="1" applyAlignment="1">
      <alignment horizontal="right"/>
    </xf>
    <xf numFmtId="181" fontId="9" fillId="7" borderId="16" xfId="0" applyNumberFormat="1" applyFont="1" applyFill="1" applyBorder="1" applyAlignment="1">
      <alignment horizontal="left"/>
    </xf>
    <xf numFmtId="10" fontId="9" fillId="7" borderId="6" xfId="0" applyNumberFormat="1" applyFont="1" applyFill="1" applyBorder="1" applyAlignment="1">
      <alignment horizontal="left"/>
    </xf>
    <xf numFmtId="0" fontId="9" fillId="8" borderId="6" xfId="0" applyFont="1" applyFill="1" applyBorder="1" applyAlignment="1">
      <alignment horizontal="left" vertical="center"/>
    </xf>
    <xf numFmtId="182" fontId="12" fillId="2" borderId="6" xfId="0" applyNumberFormat="1" applyFont="1" applyFill="1" applyBorder="1" applyAlignment="1">
      <alignment horizontal="right"/>
    </xf>
    <xf numFmtId="0" fontId="13" fillId="2" borderId="18" xfId="0" applyFont="1" applyFill="1" applyBorder="1" applyAlignment="1">
      <alignment horizontal="center"/>
    </xf>
    <xf numFmtId="0" fontId="13" fillId="2" borderId="18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right"/>
    </xf>
    <xf numFmtId="0" fontId="13" fillId="2" borderId="19" xfId="0" applyFont="1" applyFill="1" applyBorder="1" applyAlignment="1">
      <alignment horizontal="left"/>
    </xf>
    <xf numFmtId="0" fontId="0" fillId="0" borderId="7" xfId="0" applyNumberFormat="1" applyFont="1" applyBorder="1" applyAlignment="1"/>
    <xf numFmtId="49" fontId="2" fillId="2" borderId="6" xfId="0" applyNumberFormat="1" applyFont="1" applyFill="1" applyBorder="1" applyAlignment="1">
      <alignment vertical="center"/>
    </xf>
    <xf numFmtId="0" fontId="9" fillId="8" borderId="1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/>
    </xf>
    <xf numFmtId="0" fontId="2" fillId="2" borderId="9" xfId="0" applyFont="1" applyFill="1" applyBorder="1" applyAlignment="1">
      <alignment horizontal="right"/>
    </xf>
    <xf numFmtId="0" fontId="2" fillId="2" borderId="24" xfId="0" applyFont="1" applyFill="1" applyBorder="1" applyAlignment="1">
      <alignment horizontal="right"/>
    </xf>
    <xf numFmtId="49" fontId="2" fillId="2" borderId="20" xfId="0" applyNumberFormat="1" applyFont="1" applyFill="1" applyBorder="1" applyAlignment="1">
      <alignment horizontal="left" vertical="center" wrapText="1"/>
    </xf>
    <xf numFmtId="0" fontId="2" fillId="0" borderId="23" xfId="0" applyNumberFormat="1" applyFont="1" applyBorder="1" applyAlignment="1">
      <alignment horizontal="left" vertical="center"/>
    </xf>
    <xf numFmtId="0" fontId="2" fillId="10" borderId="6" xfId="0" applyNumberFormat="1" applyFont="1" applyFill="1" applyBorder="1" applyAlignment="1">
      <alignment horizontal="center" vertical="center" wrapText="1"/>
    </xf>
    <xf numFmtId="49" fontId="2" fillId="2" borderId="23" xfId="0" applyNumberFormat="1" applyFont="1" applyFill="1" applyBorder="1" applyAlignment="1">
      <alignment vertical="center"/>
    </xf>
    <xf numFmtId="177" fontId="2" fillId="2" borderId="14" xfId="0" applyNumberFormat="1" applyFont="1" applyFill="1" applyBorder="1" applyAlignment="1">
      <alignment horizontal="right" vertical="center"/>
    </xf>
    <xf numFmtId="179" fontId="10" fillId="7" borderId="25" xfId="0" applyNumberFormat="1" applyFont="1" applyFill="1" applyBorder="1" applyAlignment="1">
      <alignment horizontal="right"/>
    </xf>
    <xf numFmtId="49" fontId="2" fillId="10" borderId="6" xfId="0" applyNumberFormat="1" applyFont="1" applyFill="1" applyBorder="1" applyAlignment="1">
      <alignment horizontal="left" vertical="center"/>
    </xf>
    <xf numFmtId="0" fontId="2" fillId="10" borderId="15" xfId="0" applyFont="1" applyFill="1" applyBorder="1" applyAlignment="1">
      <alignment horizontal="left" vertical="center" wrapText="1"/>
    </xf>
    <xf numFmtId="49" fontId="2" fillId="2" borderId="30" xfId="0" applyNumberFormat="1" applyFont="1" applyFill="1" applyBorder="1" applyAlignment="1">
      <alignment horizontal="center" vertical="center" wrapText="1"/>
    </xf>
    <xf numFmtId="0" fontId="2" fillId="10" borderId="15" xfId="0" applyFont="1" applyFill="1" applyBorder="1" applyAlignment="1">
      <alignment vertical="center" wrapText="1"/>
    </xf>
    <xf numFmtId="49" fontId="9" fillId="7" borderId="31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 vertical="center"/>
    </xf>
    <xf numFmtId="180" fontId="2" fillId="10" borderId="6" xfId="0" applyNumberFormat="1" applyFont="1" applyFill="1" applyBorder="1" applyAlignment="1">
      <alignment horizontal="right" vertical="center"/>
    </xf>
    <xf numFmtId="49" fontId="2" fillId="10" borderId="23" xfId="0" applyNumberFormat="1" applyFont="1" applyFill="1" applyBorder="1" applyAlignment="1">
      <alignment vertical="center"/>
    </xf>
    <xf numFmtId="49" fontId="2" fillId="2" borderId="32" xfId="0" applyNumberFormat="1" applyFont="1" applyFill="1" applyBorder="1" applyAlignment="1">
      <alignment horizontal="center" vertical="center" wrapText="1"/>
    </xf>
    <xf numFmtId="49" fontId="2" fillId="2" borderId="33" xfId="0" applyNumberFormat="1" applyFont="1" applyFill="1" applyBorder="1" applyAlignment="1">
      <alignment horizontal="center" vertical="center" wrapText="1"/>
    </xf>
    <xf numFmtId="49" fontId="4" fillId="5" borderId="14" xfId="0" applyNumberFormat="1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177" fontId="2" fillId="11" borderId="26" xfId="0" applyNumberFormat="1" applyFont="1" applyFill="1" applyBorder="1" applyAlignment="1">
      <alignment horizontal="center" vertical="center"/>
    </xf>
    <xf numFmtId="177" fontId="2" fillId="11" borderId="27" xfId="0" applyNumberFormat="1" applyFont="1" applyFill="1" applyBorder="1" applyAlignment="1">
      <alignment horizontal="center" vertical="center"/>
    </xf>
    <xf numFmtId="177" fontId="2" fillId="11" borderId="28" xfId="0" applyNumberFormat="1" applyFont="1" applyFill="1" applyBorder="1" applyAlignment="1">
      <alignment horizontal="center" vertical="center"/>
    </xf>
    <xf numFmtId="177" fontId="2" fillId="11" borderId="29" xfId="0" applyNumberFormat="1" applyFont="1" applyFill="1" applyBorder="1" applyAlignment="1">
      <alignment horizontal="center" vertical="center"/>
    </xf>
    <xf numFmtId="177" fontId="2" fillId="11" borderId="21" xfId="0" applyNumberFormat="1" applyFont="1" applyFill="1" applyBorder="1" applyAlignment="1">
      <alignment horizontal="center" vertical="center"/>
    </xf>
    <xf numFmtId="177" fontId="2" fillId="11" borderId="22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right"/>
    </xf>
    <xf numFmtId="0" fontId="2" fillId="2" borderId="17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49" fontId="4" fillId="9" borderId="6" xfId="0" applyNumberFormat="1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9" fillId="8" borderId="14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49" fontId="2" fillId="2" borderId="26" xfId="0" applyNumberFormat="1" applyFont="1" applyFill="1" applyBorder="1" applyAlignment="1">
      <alignment horizontal="left" vertical="center"/>
    </xf>
    <xf numFmtId="49" fontId="2" fillId="2" borderId="28" xfId="0" applyNumberFormat="1" applyFont="1" applyFill="1" applyBorder="1" applyAlignment="1">
      <alignment horizontal="left" vertical="center"/>
    </xf>
  </cellXfs>
  <cellStyles count="1">
    <cellStyle name="常规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AAAAA"/>
      <rgbColor rgb="FFFBD4B4"/>
      <rgbColor rgb="FFFF0000"/>
      <rgbColor rgb="00000000"/>
      <rgbColor rgb="FFA5A5A5"/>
      <rgbColor rgb="FFFFCC99"/>
      <rgbColor rgb="FF90713A"/>
      <rgbColor rgb="FF003366"/>
      <rgbColor rgb="FFB97034"/>
      <rgbColor rgb="FFC0C0C0"/>
      <rgbColor rgb="FFFF2600"/>
      <rgbColor rgb="FFFFFF00"/>
      <rgbColor rgb="FF96969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IK62"/>
  <sheetViews>
    <sheetView tabSelected="1" defaultGridColor="0" topLeftCell="A13" colorId="16" zoomScale="70" zoomScaleNormal="70" workbookViewId="0">
      <selection activeCell="I28" sqref="I28"/>
    </sheetView>
  </sheetViews>
  <sheetFormatPr defaultColWidth="8.875" defaultRowHeight="15" customHeight="1"/>
  <cols>
    <col min="1" max="1" width="8.875" style="1" customWidth="1"/>
    <col min="2" max="2" width="8.5" style="1" customWidth="1"/>
    <col min="3" max="3" width="25.875" style="1" customWidth="1"/>
    <col min="4" max="4" width="27.375" style="1" customWidth="1"/>
    <col min="5" max="5" width="24.5" style="1" customWidth="1"/>
    <col min="6" max="6" width="8.625" style="1" customWidth="1"/>
    <col min="7" max="7" width="14.25" style="1" customWidth="1"/>
    <col min="8" max="8" width="13.5" style="1" customWidth="1"/>
    <col min="9" max="10" width="13.625" style="1" customWidth="1"/>
    <col min="11" max="11" width="18.5" style="1" customWidth="1"/>
    <col min="12" max="245" width="8.875" style="1" customWidth="1"/>
  </cols>
  <sheetData>
    <row r="3" spans="2:11" s="2" customFormat="1" ht="23.1" customHeight="1">
      <c r="B3" s="105" t="s">
        <v>2</v>
      </c>
      <c r="C3" s="106"/>
      <c r="D3" s="106"/>
      <c r="E3" s="107"/>
      <c r="F3" s="3"/>
      <c r="G3" s="4"/>
      <c r="H3" s="4"/>
      <c r="I3" s="4"/>
      <c r="J3" s="70"/>
      <c r="K3" s="5"/>
    </row>
    <row r="4" spans="2:11" s="2" customFormat="1" ht="54" customHeight="1">
      <c r="B4" s="6"/>
      <c r="C4" s="7" t="s">
        <v>3</v>
      </c>
      <c r="D4" s="8"/>
      <c r="E4" s="9" t="s">
        <v>4</v>
      </c>
      <c r="F4" s="4"/>
      <c r="G4" s="4"/>
      <c r="H4" s="4"/>
      <c r="I4" s="4"/>
      <c r="J4" s="70"/>
      <c r="K4" s="5"/>
    </row>
    <row r="5" spans="2:11" s="2" customFormat="1" ht="18" customHeight="1">
      <c r="B5" s="10" t="s">
        <v>5</v>
      </c>
      <c r="C5" s="10" t="s">
        <v>6</v>
      </c>
      <c r="D5" s="11"/>
      <c r="E5" s="12" t="s">
        <v>7</v>
      </c>
      <c r="F5" s="13"/>
      <c r="G5" s="4"/>
      <c r="H5" s="4"/>
      <c r="I5" s="4"/>
      <c r="J5" s="70"/>
      <c r="K5" s="5"/>
    </row>
    <row r="6" spans="2:11" s="65" customFormat="1" ht="18" customHeight="1">
      <c r="B6" s="14">
        <v>1</v>
      </c>
      <c r="C6" s="108" t="s">
        <v>38</v>
      </c>
      <c r="D6" s="109"/>
      <c r="E6" s="15">
        <f>I19</f>
        <v>5600</v>
      </c>
      <c r="F6" s="16"/>
      <c r="G6" s="4"/>
      <c r="H6" s="4"/>
      <c r="I6" s="4"/>
      <c r="J6" s="70"/>
      <c r="K6" s="5"/>
    </row>
    <row r="7" spans="2:11" s="2" customFormat="1" ht="18" customHeight="1">
      <c r="B7" s="14">
        <v>2</v>
      </c>
      <c r="C7" s="108" t="s">
        <v>36</v>
      </c>
      <c r="D7" s="109"/>
      <c r="E7" s="15">
        <f>I22</f>
        <v>21994</v>
      </c>
      <c r="F7" s="16"/>
      <c r="G7" s="4"/>
      <c r="H7" s="4"/>
      <c r="I7" s="4"/>
      <c r="J7" s="70"/>
      <c r="K7" s="5"/>
    </row>
    <row r="8" spans="2:11" s="2" customFormat="1" ht="18" customHeight="1">
      <c r="B8" s="14">
        <v>3</v>
      </c>
      <c r="C8" s="108" t="s">
        <v>37</v>
      </c>
      <c r="D8" s="109"/>
      <c r="E8" s="15">
        <f>I28</f>
        <v>64855</v>
      </c>
      <c r="F8" s="16"/>
      <c r="G8" s="4"/>
      <c r="H8" s="4"/>
      <c r="I8" s="4"/>
      <c r="J8" s="70"/>
      <c r="K8" s="5"/>
    </row>
    <row r="9" spans="2:11" s="65" customFormat="1" ht="18" customHeight="1">
      <c r="B9" s="14">
        <v>4</v>
      </c>
      <c r="C9" s="108" t="s">
        <v>117</v>
      </c>
      <c r="D9" s="109"/>
      <c r="E9" s="15">
        <f>I43</f>
        <v>5055</v>
      </c>
      <c r="F9" s="16"/>
      <c r="G9" s="4"/>
      <c r="H9" s="4"/>
      <c r="I9" s="4"/>
      <c r="J9" s="70"/>
      <c r="K9" s="5"/>
    </row>
    <row r="10" spans="2:11" s="2" customFormat="1" ht="18" customHeight="1">
      <c r="B10" s="14">
        <v>5</v>
      </c>
      <c r="C10" s="108" t="s">
        <v>80</v>
      </c>
      <c r="D10" s="109"/>
      <c r="E10" s="15">
        <f>I50</f>
        <v>1172</v>
      </c>
      <c r="F10" s="16"/>
      <c r="G10" s="4"/>
      <c r="H10" s="4"/>
      <c r="I10" s="4"/>
      <c r="J10" s="70"/>
      <c r="K10" s="5"/>
    </row>
    <row r="11" spans="2:11" s="2" customFormat="1" ht="18" customHeight="1">
      <c r="B11" s="14">
        <v>6</v>
      </c>
      <c r="C11" s="108" t="s">
        <v>78</v>
      </c>
      <c r="D11" s="109"/>
      <c r="E11" s="15">
        <f>I52</f>
        <v>3600</v>
      </c>
      <c r="F11" s="16"/>
      <c r="G11" s="4"/>
      <c r="H11" s="4"/>
      <c r="I11" s="4"/>
      <c r="J11" s="70"/>
      <c r="K11" s="5"/>
    </row>
    <row r="12" spans="2:11" s="2" customFormat="1" ht="18" customHeight="1">
      <c r="B12" s="14">
        <v>7</v>
      </c>
      <c r="C12" s="108" t="s">
        <v>81</v>
      </c>
      <c r="D12" s="109"/>
      <c r="E12" s="15">
        <f>I54</f>
        <v>240</v>
      </c>
      <c r="F12" s="16"/>
      <c r="G12" s="4"/>
      <c r="H12" s="4"/>
      <c r="I12" s="4"/>
      <c r="J12" s="70"/>
      <c r="K12" s="5"/>
    </row>
    <row r="13" spans="2:11" s="65" customFormat="1" ht="18" customHeight="1">
      <c r="B13" s="14">
        <v>8</v>
      </c>
      <c r="C13" s="108" t="s">
        <v>82</v>
      </c>
      <c r="D13" s="109"/>
      <c r="E13" s="15">
        <f>I56</f>
        <v>0</v>
      </c>
      <c r="F13" s="16"/>
      <c r="G13" s="4"/>
      <c r="H13" s="4"/>
      <c r="I13" s="4"/>
      <c r="J13" s="70"/>
      <c r="K13" s="5"/>
    </row>
    <row r="14" spans="2:11" s="2" customFormat="1" ht="18" customHeight="1">
      <c r="B14" s="14">
        <v>9</v>
      </c>
      <c r="C14" s="108" t="s">
        <v>0</v>
      </c>
      <c r="D14" s="109"/>
      <c r="E14" s="17">
        <f>I59</f>
        <v>6939.0004920000001</v>
      </c>
      <c r="F14" s="4"/>
      <c r="G14" s="4"/>
      <c r="H14" s="4"/>
      <c r="I14" s="4"/>
      <c r="J14" s="70"/>
      <c r="K14" s="5"/>
    </row>
    <row r="15" spans="2:11" s="2" customFormat="1" ht="18" customHeight="1">
      <c r="B15" s="18"/>
      <c r="C15" s="108" t="s">
        <v>1</v>
      </c>
      <c r="D15" s="109"/>
      <c r="E15" s="19">
        <f>SUM(E6:E14)</f>
        <v>109455.00049200001</v>
      </c>
      <c r="F15" s="4"/>
      <c r="G15" s="4"/>
      <c r="H15" s="4"/>
      <c r="I15" s="4"/>
      <c r="J15" s="70"/>
      <c r="K15" s="5"/>
    </row>
    <row r="16" spans="2:11" s="2" customFormat="1" ht="18" customHeight="1">
      <c r="B16" s="20"/>
      <c r="C16" s="21"/>
      <c r="D16" s="21"/>
      <c r="E16" s="22"/>
      <c r="F16" s="4"/>
      <c r="G16" s="4"/>
      <c r="H16" s="4"/>
      <c r="I16" s="4"/>
      <c r="J16" s="70"/>
      <c r="K16" s="5"/>
    </row>
    <row r="17" spans="2:11" s="2" customFormat="1" ht="69" customHeight="1">
      <c r="B17" s="6"/>
      <c r="C17" s="23" t="s">
        <v>8</v>
      </c>
      <c r="D17" s="24"/>
      <c r="E17" s="25"/>
      <c r="F17" s="26"/>
      <c r="G17" s="27"/>
      <c r="H17" s="27"/>
      <c r="I17" s="27"/>
      <c r="J17" s="71"/>
      <c r="K17" s="28"/>
    </row>
    <row r="18" spans="2:11" s="2" customFormat="1" ht="36" customHeight="1">
      <c r="B18" s="29" t="s">
        <v>9</v>
      </c>
      <c r="C18" s="89" t="s">
        <v>10</v>
      </c>
      <c r="D18" s="90"/>
      <c r="E18" s="29" t="s">
        <v>11</v>
      </c>
      <c r="F18" s="30" t="s">
        <v>12</v>
      </c>
      <c r="G18" s="29" t="s">
        <v>13</v>
      </c>
      <c r="H18" s="29" t="s">
        <v>14</v>
      </c>
      <c r="I18" s="31" t="s">
        <v>15</v>
      </c>
      <c r="J18" s="31"/>
      <c r="K18" s="32" t="s">
        <v>16</v>
      </c>
    </row>
    <row r="19" spans="2:11" s="2" customFormat="1" ht="18" customHeight="1">
      <c r="B19" s="33">
        <v>1</v>
      </c>
      <c r="C19" s="34" t="str">
        <f>C6</f>
        <v>活动策划</v>
      </c>
      <c r="D19" s="35"/>
      <c r="E19" s="35"/>
      <c r="F19" s="36"/>
      <c r="G19" s="36"/>
      <c r="H19" s="36"/>
      <c r="I19" s="37">
        <f>SUM(I20:I21)</f>
        <v>5600</v>
      </c>
      <c r="J19" s="37"/>
      <c r="K19" s="38"/>
    </row>
    <row r="20" spans="2:11" s="65" customFormat="1" ht="18" customHeight="1">
      <c r="B20" s="39" t="s">
        <v>17</v>
      </c>
      <c r="C20" s="66" t="s">
        <v>18</v>
      </c>
      <c r="D20" s="41" t="s">
        <v>43</v>
      </c>
      <c r="E20" s="39" t="s">
        <v>19</v>
      </c>
      <c r="F20" s="14">
        <v>1</v>
      </c>
      <c r="G20" s="14">
        <v>1</v>
      </c>
      <c r="H20" s="42">
        <v>5600</v>
      </c>
      <c r="I20" s="43">
        <f>F20*G20*H20</f>
        <v>5600</v>
      </c>
      <c r="J20" s="43"/>
      <c r="K20" s="43">
        <v>5600</v>
      </c>
    </row>
    <row r="21" spans="2:11" s="65" customFormat="1" ht="17.25">
      <c r="B21" s="39" t="s">
        <v>20</v>
      </c>
      <c r="C21" s="66" t="s">
        <v>41</v>
      </c>
      <c r="D21" s="68" t="s">
        <v>42</v>
      </c>
      <c r="E21" s="39" t="s">
        <v>19</v>
      </c>
      <c r="F21" s="14">
        <v>0</v>
      </c>
      <c r="G21" s="14">
        <v>1</v>
      </c>
      <c r="H21" s="42">
        <v>2750</v>
      </c>
      <c r="I21" s="43">
        <f>F21*G21*H21</f>
        <v>0</v>
      </c>
      <c r="J21" s="43"/>
      <c r="K21" s="43">
        <v>2750</v>
      </c>
    </row>
    <row r="22" spans="2:11" s="65" customFormat="1" ht="18" customHeight="1">
      <c r="B22" s="33">
        <v>2</v>
      </c>
      <c r="C22" s="83" t="s">
        <v>44</v>
      </c>
      <c r="D22" s="35"/>
      <c r="E22" s="35"/>
      <c r="F22" s="36"/>
      <c r="G22" s="36"/>
      <c r="H22" s="36"/>
      <c r="I22" s="37">
        <f>SUM(I23:I27)</f>
        <v>21994</v>
      </c>
      <c r="J22" s="37"/>
      <c r="K22" s="46"/>
    </row>
    <row r="23" spans="2:11" s="65" customFormat="1" ht="34.5">
      <c r="B23" s="69" t="s">
        <v>104</v>
      </c>
      <c r="C23" s="86" t="s">
        <v>83</v>
      </c>
      <c r="D23" s="80" t="s">
        <v>85</v>
      </c>
      <c r="E23" s="39" t="s">
        <v>84</v>
      </c>
      <c r="F23" s="14">
        <v>1</v>
      </c>
      <c r="G23" s="14">
        <v>36</v>
      </c>
      <c r="H23" s="42">
        <v>304</v>
      </c>
      <c r="I23" s="43">
        <f>F23*G23*H23</f>
        <v>10944</v>
      </c>
      <c r="J23" s="43"/>
      <c r="K23" s="43">
        <v>304</v>
      </c>
    </row>
    <row r="24" spans="2:11" s="65" customFormat="1" ht="41.25" customHeight="1">
      <c r="B24" s="87" t="s">
        <v>108</v>
      </c>
      <c r="C24" s="110" t="s">
        <v>45</v>
      </c>
      <c r="D24" s="82" t="s">
        <v>118</v>
      </c>
      <c r="E24" s="39" t="s">
        <v>28</v>
      </c>
      <c r="F24" s="14">
        <v>1</v>
      </c>
      <c r="G24" s="14">
        <v>1</v>
      </c>
      <c r="H24" s="42">
        <v>1150</v>
      </c>
      <c r="I24" s="43">
        <f>F24*G24*H24</f>
        <v>1150</v>
      </c>
      <c r="J24" s="43"/>
      <c r="K24" s="43">
        <v>1150</v>
      </c>
    </row>
    <row r="25" spans="2:11" s="65" customFormat="1" ht="17.25">
      <c r="B25" s="88"/>
      <c r="C25" s="111"/>
      <c r="D25" s="80" t="s">
        <v>109</v>
      </c>
      <c r="E25" s="39" t="s">
        <v>93</v>
      </c>
      <c r="F25" s="14">
        <v>4</v>
      </c>
      <c r="G25" s="14">
        <v>1</v>
      </c>
      <c r="H25" s="42">
        <v>1100</v>
      </c>
      <c r="I25" s="43">
        <f t="shared" ref="I25:I27" si="0">F25*G25*H25</f>
        <v>4400</v>
      </c>
      <c r="J25" s="43"/>
      <c r="K25" s="43">
        <v>1100</v>
      </c>
    </row>
    <row r="26" spans="2:11" s="65" customFormat="1" ht="69">
      <c r="B26" s="81" t="s">
        <v>105</v>
      </c>
      <c r="C26" s="84" t="s">
        <v>61</v>
      </c>
      <c r="D26" s="80" t="s">
        <v>102</v>
      </c>
      <c r="E26" s="39" t="s">
        <v>122</v>
      </c>
      <c r="F26" s="14">
        <v>3</v>
      </c>
      <c r="G26" s="14">
        <v>1</v>
      </c>
      <c r="H26" s="42">
        <v>1600</v>
      </c>
      <c r="I26" s="43">
        <f t="shared" si="0"/>
        <v>4800</v>
      </c>
      <c r="J26" s="43"/>
      <c r="K26" s="43">
        <v>1600</v>
      </c>
    </row>
    <row r="27" spans="2:11" s="65" customFormat="1" ht="34.5">
      <c r="B27" s="69" t="s">
        <v>106</v>
      </c>
      <c r="C27" s="76" t="s">
        <v>46</v>
      </c>
      <c r="D27" s="80" t="s">
        <v>63</v>
      </c>
      <c r="E27" s="39" t="s">
        <v>62</v>
      </c>
      <c r="F27" s="14">
        <v>1</v>
      </c>
      <c r="G27" s="14">
        <v>1</v>
      </c>
      <c r="H27" s="42">
        <v>700</v>
      </c>
      <c r="I27" s="43">
        <f t="shared" si="0"/>
        <v>700</v>
      </c>
      <c r="J27" s="43"/>
      <c r="K27" s="43">
        <v>700</v>
      </c>
    </row>
    <row r="28" spans="2:11" s="2" customFormat="1" ht="15.95" customHeight="1">
      <c r="B28" s="50">
        <v>3</v>
      </c>
      <c r="C28" s="34" t="s">
        <v>39</v>
      </c>
      <c r="D28" s="51"/>
      <c r="E28" s="51"/>
      <c r="F28" s="52"/>
      <c r="G28" s="52"/>
      <c r="H28" s="52"/>
      <c r="I28" s="37">
        <f>SUM(I29:I42)</f>
        <v>64855</v>
      </c>
      <c r="J28" s="78"/>
      <c r="K28" s="53"/>
    </row>
    <row r="29" spans="2:11" s="65" customFormat="1" ht="51.75">
      <c r="B29" s="39" t="s">
        <v>65</v>
      </c>
      <c r="C29" s="73" t="s">
        <v>35</v>
      </c>
      <c r="D29" s="73" t="s">
        <v>54</v>
      </c>
      <c r="E29" s="39" t="s">
        <v>28</v>
      </c>
      <c r="F29" s="14">
        <v>1</v>
      </c>
      <c r="G29" s="14">
        <v>1</v>
      </c>
      <c r="H29" s="49">
        <v>2800</v>
      </c>
      <c r="I29" s="77">
        <f>F29*G29*H29</f>
        <v>2800</v>
      </c>
      <c r="J29" s="91" t="s">
        <v>34</v>
      </c>
      <c r="K29" s="43">
        <v>2800</v>
      </c>
    </row>
    <row r="30" spans="2:11" s="2" customFormat="1" ht="51.75">
      <c r="B30" s="39" t="s">
        <v>66</v>
      </c>
      <c r="C30" s="74" t="s">
        <v>50</v>
      </c>
      <c r="D30" s="73" t="s">
        <v>113</v>
      </c>
      <c r="E30" s="39" t="s">
        <v>29</v>
      </c>
      <c r="F30" s="14">
        <v>3</v>
      </c>
      <c r="G30" s="14">
        <v>1</v>
      </c>
      <c r="H30" s="49">
        <v>1000</v>
      </c>
      <c r="I30" s="77">
        <f t="shared" ref="I30:I42" si="1">F30*G30*H30</f>
        <v>3000</v>
      </c>
      <c r="J30" s="92"/>
      <c r="K30" s="43">
        <v>1000</v>
      </c>
    </row>
    <row r="31" spans="2:11" s="65" customFormat="1" ht="17.25">
      <c r="B31" s="39" t="s">
        <v>67</v>
      </c>
      <c r="C31" s="74" t="s">
        <v>111</v>
      </c>
      <c r="D31" s="73" t="s">
        <v>121</v>
      </c>
      <c r="E31" s="39" t="s">
        <v>48</v>
      </c>
      <c r="F31" s="14">
        <v>3</v>
      </c>
      <c r="G31" s="14">
        <v>1</v>
      </c>
      <c r="H31" s="49">
        <v>2500</v>
      </c>
      <c r="I31" s="77">
        <f>F31*G31*H31</f>
        <v>7500</v>
      </c>
      <c r="J31" s="92"/>
      <c r="K31" s="43">
        <v>2500</v>
      </c>
    </row>
    <row r="32" spans="2:11" s="65" customFormat="1" ht="34.5">
      <c r="B32" s="39" t="s">
        <v>68</v>
      </c>
      <c r="C32" s="74" t="s">
        <v>110</v>
      </c>
      <c r="D32" s="73" t="s">
        <v>112</v>
      </c>
      <c r="E32" s="39" t="s">
        <v>49</v>
      </c>
      <c r="F32" s="14">
        <v>20</v>
      </c>
      <c r="G32" s="14">
        <v>1</v>
      </c>
      <c r="H32" s="49">
        <v>580</v>
      </c>
      <c r="I32" s="77">
        <f t="shared" si="1"/>
        <v>11600</v>
      </c>
      <c r="J32" s="92"/>
      <c r="K32" s="43">
        <v>580</v>
      </c>
    </row>
    <row r="33" spans="2:11" s="2" customFormat="1" ht="18" customHeight="1">
      <c r="B33" s="39" t="s">
        <v>69</v>
      </c>
      <c r="C33" s="74" t="s">
        <v>30</v>
      </c>
      <c r="D33" s="73" t="s">
        <v>107</v>
      </c>
      <c r="E33" s="39" t="s">
        <v>32</v>
      </c>
      <c r="F33" s="14">
        <v>3</v>
      </c>
      <c r="G33" s="14">
        <v>1</v>
      </c>
      <c r="H33" s="49">
        <v>1050</v>
      </c>
      <c r="I33" s="77">
        <f t="shared" si="1"/>
        <v>3150</v>
      </c>
      <c r="J33" s="92"/>
      <c r="K33" s="43">
        <v>1050</v>
      </c>
    </row>
    <row r="34" spans="2:11" s="65" customFormat="1" ht="18" customHeight="1">
      <c r="B34" s="39" t="s">
        <v>70</v>
      </c>
      <c r="C34" s="74" t="s">
        <v>47</v>
      </c>
      <c r="D34" s="73" t="s">
        <v>55</v>
      </c>
      <c r="E34" s="39" t="s">
        <v>48</v>
      </c>
      <c r="F34" s="14">
        <v>3</v>
      </c>
      <c r="G34" s="14">
        <v>1</v>
      </c>
      <c r="H34" s="49">
        <v>1000</v>
      </c>
      <c r="I34" s="77">
        <f t="shared" si="1"/>
        <v>3000</v>
      </c>
      <c r="J34" s="92"/>
      <c r="K34" s="43">
        <v>1000</v>
      </c>
    </row>
    <row r="35" spans="2:11" s="65" customFormat="1" ht="18" customHeight="1">
      <c r="B35" s="39" t="s">
        <v>71</v>
      </c>
      <c r="C35" s="74" t="s">
        <v>33</v>
      </c>
      <c r="D35" s="73" t="s">
        <v>56</v>
      </c>
      <c r="E35" s="39" t="s">
        <v>32</v>
      </c>
      <c r="F35" s="14">
        <v>3</v>
      </c>
      <c r="G35" s="14">
        <v>1</v>
      </c>
      <c r="H35" s="49">
        <v>800</v>
      </c>
      <c r="I35" s="77">
        <f t="shared" si="1"/>
        <v>2400</v>
      </c>
      <c r="J35" s="92"/>
      <c r="K35" s="43">
        <v>800</v>
      </c>
    </row>
    <row r="36" spans="2:11" s="65" customFormat="1" ht="18" customHeight="1">
      <c r="B36" s="39" t="s">
        <v>72</v>
      </c>
      <c r="C36" s="74" t="s">
        <v>51</v>
      </c>
      <c r="D36" s="73" t="s">
        <v>57</v>
      </c>
      <c r="E36" s="39" t="s">
        <v>48</v>
      </c>
      <c r="F36" s="14">
        <v>3</v>
      </c>
      <c r="G36" s="14">
        <v>1</v>
      </c>
      <c r="H36" s="49">
        <v>600</v>
      </c>
      <c r="I36" s="77">
        <f t="shared" si="1"/>
        <v>1800</v>
      </c>
      <c r="J36" s="93"/>
      <c r="K36" s="43">
        <v>600</v>
      </c>
    </row>
    <row r="37" spans="2:11" s="65" customFormat="1" ht="51.75">
      <c r="B37" s="39" t="s">
        <v>73</v>
      </c>
      <c r="C37" s="74" t="s">
        <v>50</v>
      </c>
      <c r="D37" s="73" t="s">
        <v>114</v>
      </c>
      <c r="E37" s="39" t="s">
        <v>64</v>
      </c>
      <c r="F37" s="14">
        <v>3</v>
      </c>
      <c r="G37" s="14">
        <v>1</v>
      </c>
      <c r="H37" s="49">
        <v>1000</v>
      </c>
      <c r="I37" s="77">
        <f t="shared" si="1"/>
        <v>3000</v>
      </c>
      <c r="J37" s="94" t="s">
        <v>116</v>
      </c>
      <c r="K37" s="43">
        <v>1000</v>
      </c>
    </row>
    <row r="38" spans="2:11" s="65" customFormat="1" ht="18" customHeight="1">
      <c r="B38" s="39" t="s">
        <v>74</v>
      </c>
      <c r="C38" s="74" t="s">
        <v>52</v>
      </c>
      <c r="D38" s="73" t="s">
        <v>58</v>
      </c>
      <c r="E38" s="39" t="s">
        <v>48</v>
      </c>
      <c r="F38" s="14">
        <v>3.5</v>
      </c>
      <c r="G38" s="14">
        <v>1</v>
      </c>
      <c r="H38" s="49">
        <v>2500</v>
      </c>
      <c r="I38" s="77">
        <f>F38*G38*H38</f>
        <v>8750</v>
      </c>
      <c r="J38" s="95"/>
      <c r="K38" s="43">
        <v>800</v>
      </c>
    </row>
    <row r="39" spans="2:11" s="65" customFormat="1" ht="34.5">
      <c r="B39" s="39" t="s">
        <v>75</v>
      </c>
      <c r="C39" s="74" t="s">
        <v>110</v>
      </c>
      <c r="D39" s="73" t="s">
        <v>112</v>
      </c>
      <c r="E39" s="39" t="s">
        <v>49</v>
      </c>
      <c r="F39" s="14">
        <v>16</v>
      </c>
      <c r="G39" s="14">
        <v>1</v>
      </c>
      <c r="H39" s="49">
        <v>580</v>
      </c>
      <c r="I39" s="77">
        <f t="shared" ref="I39" si="2">F39*G39*H39</f>
        <v>9280</v>
      </c>
      <c r="J39" s="95"/>
      <c r="K39" s="43">
        <v>580</v>
      </c>
    </row>
    <row r="40" spans="2:11" s="65" customFormat="1" ht="18" customHeight="1">
      <c r="B40" s="39" t="s">
        <v>76</v>
      </c>
      <c r="C40" s="74" t="s">
        <v>30</v>
      </c>
      <c r="D40" s="73" t="s">
        <v>31</v>
      </c>
      <c r="E40" s="39" t="s">
        <v>32</v>
      </c>
      <c r="F40" s="14">
        <v>3.5</v>
      </c>
      <c r="G40" s="14">
        <v>1</v>
      </c>
      <c r="H40" s="49">
        <v>1050</v>
      </c>
      <c r="I40" s="77">
        <f t="shared" si="1"/>
        <v>3675</v>
      </c>
      <c r="J40" s="95"/>
      <c r="K40" s="43">
        <v>1050</v>
      </c>
    </row>
    <row r="41" spans="2:11" s="65" customFormat="1" ht="18" customHeight="1">
      <c r="B41" s="39" t="s">
        <v>77</v>
      </c>
      <c r="C41" s="74" t="s">
        <v>33</v>
      </c>
      <c r="D41" s="73" t="s">
        <v>123</v>
      </c>
      <c r="E41" s="39" t="s">
        <v>32</v>
      </c>
      <c r="F41" s="14">
        <v>3.5</v>
      </c>
      <c r="G41" s="14">
        <v>1</v>
      </c>
      <c r="H41" s="49">
        <v>800</v>
      </c>
      <c r="I41" s="77">
        <f t="shared" si="1"/>
        <v>2800</v>
      </c>
      <c r="J41" s="95"/>
      <c r="K41" s="43">
        <v>800</v>
      </c>
    </row>
    <row r="42" spans="2:11" s="65" customFormat="1" ht="18" customHeight="1">
      <c r="B42" s="39" t="s">
        <v>119</v>
      </c>
      <c r="C42" s="74" t="s">
        <v>51</v>
      </c>
      <c r="D42" s="73" t="s">
        <v>59</v>
      </c>
      <c r="E42" s="39" t="s">
        <v>48</v>
      </c>
      <c r="F42" s="14">
        <v>3.5</v>
      </c>
      <c r="G42" s="14">
        <v>1</v>
      </c>
      <c r="H42" s="49">
        <v>600</v>
      </c>
      <c r="I42" s="77">
        <f t="shared" si="1"/>
        <v>2100</v>
      </c>
      <c r="J42" s="96"/>
      <c r="K42" s="43">
        <v>600</v>
      </c>
    </row>
    <row r="43" spans="2:11" s="65" customFormat="1" ht="18" customHeight="1">
      <c r="B43" s="33">
        <v>4</v>
      </c>
      <c r="C43" s="34" t="s">
        <v>86</v>
      </c>
      <c r="D43" s="35"/>
      <c r="E43" s="35"/>
      <c r="F43" s="36"/>
      <c r="G43" s="36"/>
      <c r="H43" s="36"/>
      <c r="I43" s="37">
        <f>SUM(I44:I49)</f>
        <v>5055</v>
      </c>
      <c r="J43" s="37"/>
      <c r="K43" s="46"/>
    </row>
    <row r="44" spans="2:11" s="65" customFormat="1" ht="37.5" customHeight="1">
      <c r="B44" s="39" t="s">
        <v>87</v>
      </c>
      <c r="C44" s="66" t="s">
        <v>91</v>
      </c>
      <c r="D44" s="47" t="s">
        <v>128</v>
      </c>
      <c r="E44" s="39" t="s">
        <v>60</v>
      </c>
      <c r="F44" s="14">
        <v>6</v>
      </c>
      <c r="G44" s="75">
        <v>1</v>
      </c>
      <c r="H44" s="43">
        <v>200</v>
      </c>
      <c r="I44" s="43">
        <f>F44*G44*H44</f>
        <v>1200</v>
      </c>
      <c r="J44" s="43"/>
      <c r="K44" s="43">
        <v>200</v>
      </c>
    </row>
    <row r="45" spans="2:11" s="65" customFormat="1" ht="37.5" customHeight="1">
      <c r="B45" s="39" t="s">
        <v>88</v>
      </c>
      <c r="C45" s="66" t="s">
        <v>92</v>
      </c>
      <c r="D45" s="47" t="s">
        <v>115</v>
      </c>
      <c r="E45" s="39" t="s">
        <v>93</v>
      </c>
      <c r="F45" s="14">
        <v>4</v>
      </c>
      <c r="G45" s="75">
        <v>1</v>
      </c>
      <c r="H45" s="85">
        <v>20</v>
      </c>
      <c r="I45" s="43">
        <f>F45*G45*H45</f>
        <v>80</v>
      </c>
      <c r="J45" s="43"/>
      <c r="K45" s="43"/>
    </row>
    <row r="46" spans="2:11" s="65" customFormat="1" ht="47.25" customHeight="1">
      <c r="B46" s="39" t="s">
        <v>94</v>
      </c>
      <c r="C46" s="66" t="s">
        <v>99</v>
      </c>
      <c r="D46" s="47" t="s">
        <v>129</v>
      </c>
      <c r="E46" s="39" t="s">
        <v>100</v>
      </c>
      <c r="F46" s="14">
        <v>7</v>
      </c>
      <c r="G46" s="75">
        <v>1</v>
      </c>
      <c r="H46" s="85">
        <v>50</v>
      </c>
      <c r="I46" s="43">
        <f t="shared" ref="I46:I49" si="3">F46*G46*H46</f>
        <v>350</v>
      </c>
      <c r="J46" s="43"/>
      <c r="K46" s="43"/>
    </row>
    <row r="47" spans="2:11" s="65" customFormat="1" ht="37.5" customHeight="1">
      <c r="B47" s="39" t="s">
        <v>98</v>
      </c>
      <c r="C47" s="66" t="s">
        <v>95</v>
      </c>
      <c r="D47" s="47" t="s">
        <v>132</v>
      </c>
      <c r="E47" s="39" t="s">
        <v>96</v>
      </c>
      <c r="F47" s="14">
        <v>2</v>
      </c>
      <c r="G47" s="75">
        <v>1</v>
      </c>
      <c r="H47" s="85">
        <v>25</v>
      </c>
      <c r="I47" s="43">
        <f t="shared" si="3"/>
        <v>50</v>
      </c>
      <c r="J47" s="43"/>
      <c r="K47" s="43"/>
    </row>
    <row r="48" spans="2:11" s="65" customFormat="1" ht="37.5" customHeight="1">
      <c r="B48" s="39" t="s">
        <v>101</v>
      </c>
      <c r="C48" s="66" t="s">
        <v>97</v>
      </c>
      <c r="D48" s="47" t="s">
        <v>131</v>
      </c>
      <c r="E48" s="39" t="s">
        <v>93</v>
      </c>
      <c r="F48" s="14">
        <v>15</v>
      </c>
      <c r="G48" s="75">
        <v>1</v>
      </c>
      <c r="H48" s="85">
        <v>25</v>
      </c>
      <c r="I48" s="43">
        <f t="shared" si="3"/>
        <v>375</v>
      </c>
      <c r="J48" s="43"/>
      <c r="K48" s="43"/>
    </row>
    <row r="49" spans="2:11" s="65" customFormat="1" ht="37.5" customHeight="1">
      <c r="B49" s="39" t="s">
        <v>130</v>
      </c>
      <c r="C49" s="66" t="s">
        <v>125</v>
      </c>
      <c r="D49" s="47" t="s">
        <v>126</v>
      </c>
      <c r="E49" s="39" t="s">
        <v>127</v>
      </c>
      <c r="F49" s="14">
        <v>1</v>
      </c>
      <c r="G49" s="75">
        <v>1</v>
      </c>
      <c r="H49" s="85">
        <v>3000</v>
      </c>
      <c r="I49" s="43">
        <f t="shared" si="3"/>
        <v>3000</v>
      </c>
      <c r="J49" s="43"/>
      <c r="K49" s="43">
        <v>4400</v>
      </c>
    </row>
    <row r="50" spans="2:11" s="65" customFormat="1" ht="18" customHeight="1">
      <c r="B50" s="33">
        <v>5</v>
      </c>
      <c r="C50" s="34" t="s">
        <v>79</v>
      </c>
      <c r="D50" s="35"/>
      <c r="E50" s="35"/>
      <c r="F50" s="36"/>
      <c r="G50" s="36"/>
      <c r="H50" s="36"/>
      <c r="I50" s="37">
        <f>SUM(I51:I51)</f>
        <v>1172</v>
      </c>
      <c r="J50" s="37"/>
      <c r="K50" s="46"/>
    </row>
    <row r="51" spans="2:11" s="2" customFormat="1" ht="37.5" customHeight="1">
      <c r="B51" s="39" t="s">
        <v>89</v>
      </c>
      <c r="C51" s="40" t="s">
        <v>23</v>
      </c>
      <c r="D51" s="47" t="s">
        <v>53</v>
      </c>
      <c r="E51" s="39" t="s">
        <v>22</v>
      </c>
      <c r="F51" s="14">
        <v>1</v>
      </c>
      <c r="G51" s="75">
        <v>4</v>
      </c>
      <c r="H51" s="43">
        <v>293</v>
      </c>
      <c r="I51" s="43">
        <f>H51*G51*F51</f>
        <v>1172</v>
      </c>
      <c r="J51" s="43"/>
      <c r="K51" s="43">
        <v>293</v>
      </c>
    </row>
    <row r="52" spans="2:11" s="2" customFormat="1" ht="18" customHeight="1">
      <c r="B52" s="33">
        <v>6</v>
      </c>
      <c r="C52" s="34" t="s">
        <v>78</v>
      </c>
      <c r="D52" s="35"/>
      <c r="E52" s="35"/>
      <c r="F52" s="36"/>
      <c r="G52" s="36"/>
      <c r="H52" s="36"/>
      <c r="I52" s="37">
        <f>SUM(I53)</f>
        <v>3600</v>
      </c>
      <c r="J52" s="37"/>
      <c r="K52" s="46"/>
    </row>
    <row r="53" spans="2:11" s="54" customFormat="1" ht="36" customHeight="1">
      <c r="B53" s="39" t="s">
        <v>90</v>
      </c>
      <c r="C53" s="66" t="s">
        <v>103</v>
      </c>
      <c r="D53" s="47" t="s">
        <v>24</v>
      </c>
      <c r="E53" s="39" t="s">
        <v>124</v>
      </c>
      <c r="F53" s="14">
        <v>2</v>
      </c>
      <c r="G53" s="42">
        <v>1</v>
      </c>
      <c r="H53" s="43">
        <v>1800</v>
      </c>
      <c r="I53" s="43">
        <f>H53*G53*F53</f>
        <v>3600</v>
      </c>
      <c r="J53" s="43"/>
      <c r="K53" s="43">
        <v>1800</v>
      </c>
    </row>
    <row r="54" spans="2:11" s="2" customFormat="1" ht="18" customHeight="1">
      <c r="B54" s="33">
        <v>7</v>
      </c>
      <c r="C54" s="34" t="s">
        <v>81</v>
      </c>
      <c r="D54" s="35"/>
      <c r="E54" s="35"/>
      <c r="F54" s="36"/>
      <c r="G54" s="36"/>
      <c r="H54" s="36"/>
      <c r="I54" s="37">
        <f>SUM(I55)</f>
        <v>240</v>
      </c>
      <c r="J54" s="37"/>
      <c r="K54" s="46"/>
    </row>
    <row r="55" spans="2:11" s="2" customFormat="1" ht="18" customHeight="1">
      <c r="B55" s="39" t="s">
        <v>120</v>
      </c>
      <c r="C55" s="79" t="s">
        <v>25</v>
      </c>
      <c r="D55" s="48"/>
      <c r="E55" s="39" t="s">
        <v>22</v>
      </c>
      <c r="F55" s="14">
        <v>2</v>
      </c>
      <c r="G55" s="14">
        <v>1</v>
      </c>
      <c r="H55" s="43">
        <v>120</v>
      </c>
      <c r="I55" s="43">
        <f>H55*G55*F55</f>
        <v>240</v>
      </c>
      <c r="J55" s="43"/>
      <c r="K55" s="43">
        <v>120</v>
      </c>
    </row>
    <row r="56" spans="2:11" s="2" customFormat="1" ht="18" customHeight="1">
      <c r="B56" s="33">
        <v>8</v>
      </c>
      <c r="C56" s="34" t="s">
        <v>26</v>
      </c>
      <c r="D56" s="35"/>
      <c r="E56" s="35"/>
      <c r="F56" s="36"/>
      <c r="G56" s="36"/>
      <c r="H56" s="36"/>
      <c r="I56" s="37"/>
      <c r="J56" s="55"/>
      <c r="K56" s="56"/>
    </row>
    <row r="57" spans="2:11" s="65" customFormat="1" ht="18" customHeight="1">
      <c r="B57" s="97" t="s">
        <v>40</v>
      </c>
      <c r="C57" s="98"/>
      <c r="D57" s="98"/>
      <c r="E57" s="98"/>
      <c r="F57" s="98"/>
      <c r="G57" s="98"/>
      <c r="H57" s="99"/>
      <c r="I57" s="43">
        <f>I19+I22+I28+I50+I52+I54+I56+I43</f>
        <v>102516</v>
      </c>
      <c r="J57" s="43"/>
      <c r="K57" s="45"/>
    </row>
    <row r="58" spans="2:11" s="2" customFormat="1" ht="18" customHeight="1">
      <c r="B58" s="33">
        <v>9</v>
      </c>
      <c r="C58" s="34" t="s">
        <v>0</v>
      </c>
      <c r="D58" s="35"/>
      <c r="E58" s="57">
        <v>6.7686999999999997E-2</v>
      </c>
      <c r="F58" s="36"/>
      <c r="G58" s="36"/>
      <c r="H58" s="36"/>
      <c r="I58" s="55"/>
      <c r="J58" s="55"/>
      <c r="K58" s="58"/>
    </row>
    <row r="59" spans="2:11" s="2" customFormat="1" ht="18" customHeight="1">
      <c r="B59" s="97" t="s">
        <v>21</v>
      </c>
      <c r="C59" s="98"/>
      <c r="D59" s="98"/>
      <c r="E59" s="98"/>
      <c r="F59" s="98"/>
      <c r="G59" s="98"/>
      <c r="H59" s="99"/>
      <c r="I59" s="44">
        <f>I57*E58</f>
        <v>6939.0004920000001</v>
      </c>
      <c r="J59" s="44"/>
      <c r="K59" s="45"/>
    </row>
    <row r="60" spans="2:11" s="2" customFormat="1" ht="18" customHeight="1">
      <c r="B60" s="102"/>
      <c r="C60" s="103"/>
      <c r="D60" s="103"/>
      <c r="E60" s="103"/>
      <c r="F60" s="103"/>
      <c r="G60" s="103"/>
      <c r="H60" s="103"/>
      <c r="I60" s="104"/>
      <c r="J60" s="67"/>
      <c r="K60" s="59"/>
    </row>
    <row r="61" spans="2:11" s="2" customFormat="1" ht="18" customHeight="1">
      <c r="B61" s="100" t="s">
        <v>27</v>
      </c>
      <c r="C61" s="101"/>
      <c r="D61" s="101"/>
      <c r="E61" s="101"/>
      <c r="F61" s="101"/>
      <c r="G61" s="101"/>
      <c r="H61" s="101"/>
      <c r="I61" s="60">
        <f>I57+I59</f>
        <v>109455.00049200001</v>
      </c>
      <c r="J61" s="60"/>
      <c r="K61" s="60"/>
    </row>
    <row r="62" spans="2:11" s="2" customFormat="1" ht="18" customHeight="1">
      <c r="B62" s="61"/>
      <c r="C62" s="62"/>
      <c r="D62" s="62"/>
      <c r="E62" s="62"/>
      <c r="F62" s="62"/>
      <c r="G62" s="62"/>
      <c r="H62" s="62"/>
      <c r="I62" s="63"/>
      <c r="J62" s="72"/>
      <c r="K62" s="64"/>
    </row>
  </sheetData>
  <mergeCells count="20">
    <mergeCell ref="B61:H61"/>
    <mergeCell ref="B59:H59"/>
    <mergeCell ref="B60:I60"/>
    <mergeCell ref="B3:E3"/>
    <mergeCell ref="C15:D15"/>
    <mergeCell ref="C10:D10"/>
    <mergeCell ref="C12:D12"/>
    <mergeCell ref="C8:D8"/>
    <mergeCell ref="C11:D11"/>
    <mergeCell ref="C7:D7"/>
    <mergeCell ref="C13:D13"/>
    <mergeCell ref="C6:D6"/>
    <mergeCell ref="C14:D14"/>
    <mergeCell ref="C9:D9"/>
    <mergeCell ref="C24:C25"/>
    <mergeCell ref="B24:B25"/>
    <mergeCell ref="C18:D18"/>
    <mergeCell ref="J29:J36"/>
    <mergeCell ref="J37:J42"/>
    <mergeCell ref="B57:H57"/>
  </mergeCells>
  <phoneticPr fontId="14" type="noConversion"/>
  <conditionalFormatting sqref="I61:K61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 r:id="rId1"/>
  <headerFooter>
    <oddFooter>&amp;C&amp;"Helvetica Neue,Regular"&amp;12&amp;K000000&amp;P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客户部娄轩</dc:creator>
  <cp:lastModifiedBy>娄轩 Hana Lou</cp:lastModifiedBy>
  <dcterms:created xsi:type="dcterms:W3CDTF">2020-03-19T01:50:08Z</dcterms:created>
  <dcterms:modified xsi:type="dcterms:W3CDTF">2020-05-09T03:51:39Z</dcterms:modified>
</cp:coreProperties>
</file>