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在家办公期间文件\赛诺菲grace-医药双声道\"/>
    </mc:Choice>
  </mc:AlternateContent>
  <bookViews>
    <workbookView xWindow="-108" yWindow="-108" windowWidth="19416" windowHeight="10560"/>
  </bookViews>
  <sheets>
    <sheet name="结算单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1" l="1"/>
  <c r="E10" i="1" l="1"/>
  <c r="F10" i="1"/>
  <c r="F9" i="1"/>
  <c r="E8" i="1"/>
  <c r="F7" i="1"/>
  <c r="F6" i="1"/>
  <c r="F5" i="1"/>
  <c r="O30" i="1"/>
  <c r="O24" i="1"/>
  <c r="O23" i="1"/>
  <c r="O20" i="1"/>
  <c r="O21" i="1" s="1"/>
  <c r="O19" i="1"/>
  <c r="O16" i="1"/>
  <c r="O17" i="1" s="1"/>
  <c r="O15" i="1"/>
  <c r="O26" i="1" l="1"/>
  <c r="O27" i="1" s="1"/>
  <c r="J24" i="1"/>
  <c r="C7" i="1" l="1"/>
  <c r="C6" i="1"/>
  <c r="J15" i="1"/>
  <c r="J19" i="1" l="1"/>
  <c r="J23" i="1" l="1"/>
  <c r="J26" i="1" s="1"/>
  <c r="E7" i="1" l="1"/>
  <c r="J16" i="1"/>
  <c r="J20" i="1"/>
  <c r="C5" i="1"/>
  <c r="J17" i="1" l="1"/>
  <c r="E5" i="1" s="1"/>
  <c r="J21" i="1"/>
  <c r="E6" i="1" s="1"/>
  <c r="J27" i="1" l="1"/>
  <c r="J30" i="1" s="1"/>
  <c r="E9" i="1" s="1"/>
  <c r="J32" i="1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13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3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3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3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M13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<sst xmlns="http://schemas.openxmlformats.org/spreadsheetml/2006/main" count="63" uniqueCount="52">
  <si>
    <t>Quotation Summary 报价总表</t>
  </si>
  <si>
    <t>Item</t>
  </si>
  <si>
    <t>Descripation描述</t>
  </si>
  <si>
    <t>税 Tax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</si>
  <si>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</si>
  <si>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</si>
  <si>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</si>
  <si>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</si>
  <si>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</si>
  <si>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</si>
  <si>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</si>
  <si>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</si>
  <si>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19" type="noConversion"/>
  </si>
  <si>
    <t>税TAX</t>
    <phoneticPr fontId="19" type="noConversion"/>
  </si>
  <si>
    <t>Total Amount</t>
    <phoneticPr fontId="19" type="noConversion"/>
  </si>
  <si>
    <t>报价</t>
    <phoneticPr fontId="19" type="noConversion"/>
  </si>
  <si>
    <t>上海麦田公共关系咨询有限公司</t>
    <phoneticPr fontId="19" type="noConversion"/>
  </si>
  <si>
    <t>SA Rate Card Price</t>
    <phoneticPr fontId="17" type="noConversion"/>
  </si>
  <si>
    <t>Agency: must fill in
供应商（填入右边橘色处）</t>
    <phoneticPr fontId="19" type="noConversion"/>
  </si>
  <si>
    <t>1-1</t>
    <phoneticPr fontId="19" type="noConversion"/>
  </si>
  <si>
    <t>税点：6%</t>
    <phoneticPr fontId="19" type="noConversion"/>
  </si>
  <si>
    <t>页</t>
    <phoneticPr fontId="19" type="noConversion"/>
  </si>
  <si>
    <t>小时</t>
    <phoneticPr fontId="19" type="noConversion"/>
  </si>
  <si>
    <t>医学总监</t>
    <phoneticPr fontId="19" type="noConversion"/>
  </si>
  <si>
    <t>Subtotal</t>
    <phoneticPr fontId="19" type="noConversion"/>
  </si>
  <si>
    <t>PPT模板</t>
    <phoneticPr fontId="17" type="noConversion"/>
  </si>
  <si>
    <t>根据项目主形象设计PPT模板</t>
    <phoneticPr fontId="17" type="noConversion"/>
  </si>
  <si>
    <t>套</t>
    <phoneticPr fontId="17" type="noConversion"/>
  </si>
  <si>
    <t>PPT撰写</t>
    <phoneticPr fontId="19" type="noConversion"/>
  </si>
  <si>
    <t>2-2</t>
    <phoneticPr fontId="19" type="noConversion"/>
  </si>
  <si>
    <t>政策解读策略分析</t>
    <phoneticPr fontId="19" type="noConversion"/>
  </si>
  <si>
    <t>2-1</t>
    <phoneticPr fontId="17" type="noConversion"/>
  </si>
  <si>
    <t>策略经理</t>
    <phoneticPr fontId="19" type="noConversion"/>
  </si>
  <si>
    <t>3-1</t>
    <phoneticPr fontId="19" type="noConversion"/>
  </si>
  <si>
    <t>对于4+7政策解读、报告分析</t>
    <phoneticPr fontId="19" type="noConversion"/>
  </si>
  <si>
    <t>政策解读PPT</t>
    <phoneticPr fontId="19" type="noConversion"/>
  </si>
  <si>
    <t>中选城市和非中选城市医学策略制定</t>
    <phoneticPr fontId="19" type="noConversion"/>
  </si>
  <si>
    <t>医学推广文章</t>
    <phoneticPr fontId="19" type="noConversion"/>
  </si>
  <si>
    <t>医学推广文章和政策异议处理</t>
    <phoneticPr fontId="19" type="noConversion"/>
  </si>
  <si>
    <t>包括内容撰写，含排版，设计及完稿，一图读懂</t>
    <phoneticPr fontId="19" type="noConversion"/>
  </si>
  <si>
    <t>条</t>
    <phoneticPr fontId="19" type="noConversion"/>
  </si>
  <si>
    <t>政策异议处理Q&amp;A</t>
    <phoneticPr fontId="19" type="noConversion"/>
  </si>
  <si>
    <t>3-2</t>
    <phoneticPr fontId="19" type="noConversion"/>
  </si>
  <si>
    <t>1-2</t>
    <phoneticPr fontId="19" type="noConversion"/>
  </si>
  <si>
    <t>医学编辑2人，专家观念分析，数百条问题梳理、回答</t>
    <phoneticPr fontId="19" type="noConversion"/>
  </si>
  <si>
    <t>难度较大，4+7政策引导下的解读PPT，20套</t>
    <phoneticPr fontId="19" type="noConversion"/>
  </si>
  <si>
    <t>报价单</t>
    <phoneticPr fontId="19" type="noConversion"/>
  </si>
  <si>
    <t>17套PPT撰写，一共494页</t>
    <phoneticPr fontId="19" type="noConversion"/>
  </si>
  <si>
    <t>PO结算</t>
    <phoneticPr fontId="19" type="noConversion"/>
  </si>
  <si>
    <t>第一阶段结算单</t>
    <phoneticPr fontId="19" type="noConversion"/>
  </si>
  <si>
    <t>合计</t>
    <phoneticPr fontId="19" type="noConversion"/>
  </si>
  <si>
    <t>第一阶段结算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</si>
</sst>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_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6"/>
      <name val="微软雅黑"/>
      <family val="2"/>
      <charset val="134"/>
    </font>
    <font>
      <sz val="11"/>
      <name val="微软雅黑"/>
      <family val="2"/>
      <charset val="134"/>
    </font>
    <font>
      <b/>
      <sz val="18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0" fontId="9" fillId="0" borderId="0">
      <alignment vertical="top"/>
    </xf>
    <xf numFmtId="177" fontId="16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13" fillId="0" borderId="0">
      <alignment vertical="top"/>
    </xf>
    <xf numFmtId="0" fontId="12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0"/>
    <xf numFmtId="0" fontId="9" fillId="0" borderId="0">
      <alignment vertical="top"/>
    </xf>
    <xf numFmtId="0" fontId="14" fillId="8" borderId="0" applyNumberFormat="0" applyBorder="0" applyAlignment="0" applyProtection="0">
      <alignment vertical="center"/>
    </xf>
    <xf numFmtId="0" fontId="9" fillId="0" borderId="0">
      <alignment vertical="top"/>
    </xf>
    <xf numFmtId="0" fontId="7" fillId="0" borderId="0">
      <alignment vertical="center"/>
    </xf>
    <xf numFmtId="0" fontId="9" fillId="0" borderId="0">
      <alignment vertical="top"/>
    </xf>
    <xf numFmtId="0" fontId="9" fillId="0" borderId="0"/>
    <xf numFmtId="0" fontId="15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>
      <alignment vertical="top"/>
    </xf>
  </cellStyleXfs>
  <cellXfs count="68">
    <xf numFmtId="0" fontId="0" fillId="0" borderId="0" xfId="0"/>
    <xf numFmtId="0" fontId="5" fillId="0" borderId="2" xfId="0" applyFont="1" applyFill="1" applyBorder="1" applyAlignment="1" applyProtection="1">
      <alignment vertical="center" wrapText="1"/>
    </xf>
    <xf numFmtId="0" fontId="2" fillId="3" borderId="2" xfId="15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2" xfId="2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6" fillId="0" borderId="2" xfId="0" applyNumberFormat="1" applyFont="1" applyFill="1" applyBorder="1" applyAlignment="1">
      <alignment horizontal="right" vertical="center"/>
    </xf>
    <xf numFmtId="0" fontId="1" fillId="9" borderId="2" xfId="0" applyFont="1" applyFill="1" applyBorder="1" applyAlignment="1">
      <alignment vertical="center"/>
    </xf>
    <xf numFmtId="178" fontId="1" fillId="9" borderId="2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2" xfId="2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3" borderId="2" xfId="15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20" fillId="10" borderId="2" xfId="0" applyNumberFormat="1" applyFont="1" applyFill="1" applyBorder="1" applyAlignment="1">
      <alignment horizontal="center" vertical="center" wrapText="1"/>
    </xf>
    <xf numFmtId="176" fontId="21" fillId="10" borderId="2" xfId="0" applyNumberFormat="1" applyFont="1" applyFill="1" applyBorder="1" applyAlignment="1">
      <alignment horizontal="center" vertical="center" wrapText="1"/>
    </xf>
    <xf numFmtId="176" fontId="21" fillId="10" borderId="4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/>
    </xf>
    <xf numFmtId="178" fontId="1" fillId="9" borderId="2" xfId="0" applyNumberFormat="1" applyFont="1" applyFill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/>
    </xf>
    <xf numFmtId="0" fontId="4" fillId="4" borderId="0" xfId="0" applyFont="1" applyFill="1" applyAlignment="1">
      <alignment vertical="center" wrapText="1"/>
    </xf>
    <xf numFmtId="0" fontId="4" fillId="0" borderId="2" xfId="15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176" fontId="21" fillId="11" borderId="2" xfId="0" applyNumberFormat="1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/>
    </xf>
    <xf numFmtId="178" fontId="23" fillId="0" borderId="2" xfId="0" applyNumberFormat="1" applyFont="1" applyBorder="1" applyAlignment="1">
      <alignment vertical="center"/>
    </xf>
    <xf numFmtId="0" fontId="1" fillId="0" borderId="2" xfId="15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1" fillId="0" borderId="2" xfId="15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178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0" fontId="24" fillId="1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15" applyFont="1" applyBorder="1" applyAlignment="1">
      <alignment horizontal="right" vertical="center"/>
    </xf>
    <xf numFmtId="0" fontId="1" fillId="0" borderId="1" xfId="15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1" fillId="0" borderId="2" xfId="15" applyFont="1" applyBorder="1" applyAlignment="1">
      <alignment horizontal="right" vertical="center"/>
    </xf>
    <xf numFmtId="0" fontId="2" fillId="3" borderId="4" xfId="15" applyFont="1" applyFill="1" applyBorder="1" applyAlignment="1">
      <alignment horizontal="center" vertical="center"/>
    </xf>
    <xf numFmtId="0" fontId="2" fillId="3" borderId="3" xfId="15" applyFont="1" applyFill="1" applyBorder="1" applyAlignment="1">
      <alignment horizontal="center" vertical="center"/>
    </xf>
    <xf numFmtId="0" fontId="2" fillId="3" borderId="4" xfId="15" applyFont="1" applyFill="1" applyBorder="1" applyAlignment="1">
      <alignment horizontal="left" vertical="center"/>
    </xf>
    <xf numFmtId="0" fontId="2" fillId="3" borderId="1" xfId="15" applyFont="1" applyFill="1" applyBorder="1" applyAlignment="1">
      <alignment horizontal="left" vertical="center"/>
    </xf>
    <xf numFmtId="0" fontId="2" fillId="3" borderId="3" xfId="15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right" vertical="center" wrapText="1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32"/>
  <sheetViews>
    <sheetView tabSelected="1" topLeftCell="F22" zoomScale="80" zoomScaleNormal="80" workbookViewId="0">
      <selection activeCell="O37" sqref="O37"/>
    </sheetView>
  </sheetViews>
  <sheetFormatPr defaultColWidth="9" defaultRowHeight="17.399999999999999"/>
  <cols>
    <col min="1" max="1" width="9" style="14"/>
    <col min="2" max="2" width="8.5" style="14" customWidth="1"/>
    <col min="3" max="3" width="19.19921875" style="14" customWidth="1"/>
    <col min="4" max="4" width="12.796875" style="21" customWidth="1"/>
    <col min="5" max="5" width="29.69921875" style="21" customWidth="1"/>
    <col min="6" max="6" width="18.19921875" style="14" customWidth="1"/>
    <col min="7" max="7" width="9.09765625" style="5" bestFit="1" customWidth="1"/>
    <col min="8" max="8" width="9.09765625" style="5" customWidth="1"/>
    <col min="9" max="9" width="12.296875" style="6" customWidth="1"/>
    <col min="10" max="10" width="14" style="6" bestFit="1" customWidth="1"/>
    <col min="11" max="11" width="20.69921875" style="27" customWidth="1"/>
    <col min="12" max="12" width="9.09765625" style="5" bestFit="1" customWidth="1"/>
    <col min="13" max="13" width="9.09765625" style="5" customWidth="1"/>
    <col min="14" max="14" width="12.296875" style="6" customWidth="1"/>
    <col min="15" max="15" width="14" style="6" bestFit="1" customWidth="1"/>
    <col min="16" max="16" width="20.69921875" style="27" customWidth="1"/>
    <col min="17" max="17" width="16.09765625" style="14" customWidth="1"/>
    <col min="18" max="16384" width="9" style="14"/>
  </cols>
  <sheetData>
    <row r="2" spans="2:16" ht="23.4">
      <c r="B2" s="66" t="s">
        <v>0</v>
      </c>
      <c r="C2" s="66"/>
      <c r="D2" s="66"/>
      <c r="E2" s="66"/>
      <c r="F2" s="66"/>
    </row>
    <row r="3" spans="2:16" ht="39.6" customHeight="1">
      <c r="B3" s="15"/>
      <c r="C3" s="67" t="s">
        <v>18</v>
      </c>
      <c r="D3" s="67"/>
      <c r="E3" s="30" t="s">
        <v>16</v>
      </c>
    </row>
    <row r="4" spans="2:16">
      <c r="B4" s="34" t="s">
        <v>1</v>
      </c>
      <c r="C4" s="34" t="s">
        <v>2</v>
      </c>
      <c r="D4" s="34"/>
      <c r="E4" s="34" t="s">
        <v>15</v>
      </c>
      <c r="F4" s="34" t="s">
        <v>51</v>
      </c>
    </row>
    <row r="5" spans="2:16">
      <c r="B5" s="23">
        <v>1</v>
      </c>
      <c r="C5" s="44" t="str">
        <f>C14</f>
        <v>政策解读策略分析</v>
      </c>
      <c r="D5" s="45"/>
      <c r="E5" s="16">
        <f>J17</f>
        <v>19068</v>
      </c>
      <c r="F5" s="16">
        <f>O17</f>
        <v>19068</v>
      </c>
    </row>
    <row r="6" spans="2:16">
      <c r="B6" s="23">
        <v>2</v>
      </c>
      <c r="C6" s="44" t="str">
        <f>C18</f>
        <v>政策解读PPT</v>
      </c>
      <c r="D6" s="45"/>
      <c r="E6" s="16">
        <f>J21</f>
        <v>313300</v>
      </c>
      <c r="F6" s="16">
        <f>O21</f>
        <v>309550</v>
      </c>
    </row>
    <row r="7" spans="2:16">
      <c r="B7" s="23">
        <v>3</v>
      </c>
      <c r="C7" s="44" t="str">
        <f>C22</f>
        <v>医学推广文章和政策异议处理</v>
      </c>
      <c r="D7" s="45"/>
      <c r="E7" s="16">
        <f>J26</f>
        <v>89232</v>
      </c>
      <c r="F7" s="16">
        <f>O26</f>
        <v>72272</v>
      </c>
    </row>
    <row r="8" spans="2:16">
      <c r="B8" s="23"/>
      <c r="C8" s="44" t="s">
        <v>50</v>
      </c>
      <c r="D8" s="45"/>
      <c r="E8" s="16">
        <f>SUM(E5:E7)</f>
        <v>421600</v>
      </c>
      <c r="F8" s="16">
        <v>400000</v>
      </c>
    </row>
    <row r="9" spans="2:16">
      <c r="B9" s="3">
        <v>4</v>
      </c>
      <c r="C9" s="44" t="s">
        <v>13</v>
      </c>
      <c r="D9" s="45"/>
      <c r="E9" s="4">
        <f>J30</f>
        <v>25296</v>
      </c>
      <c r="F9" s="4">
        <f>O30</f>
        <v>24000</v>
      </c>
    </row>
    <row r="10" spans="2:16">
      <c r="B10" s="17"/>
      <c r="C10" s="44" t="s">
        <v>14</v>
      </c>
      <c r="D10" s="45"/>
      <c r="E10" s="4">
        <f>E8+E9</f>
        <v>446896</v>
      </c>
      <c r="F10" s="4">
        <f>F8+F9</f>
        <v>424000</v>
      </c>
    </row>
    <row r="11" spans="2:16">
      <c r="B11" s="18"/>
      <c r="C11" s="19"/>
      <c r="D11" s="19"/>
      <c r="E11" s="13"/>
    </row>
    <row r="12" spans="2:16" ht="30" customHeight="1">
      <c r="B12" s="53" t="s">
        <v>4</v>
      </c>
      <c r="C12" s="53"/>
      <c r="D12" s="53"/>
      <c r="E12" s="53"/>
      <c r="F12" s="53"/>
      <c r="G12" s="43" t="s">
        <v>46</v>
      </c>
      <c r="H12" s="43"/>
      <c r="I12" s="43"/>
      <c r="J12" s="43"/>
      <c r="K12" s="43"/>
      <c r="L12" s="43" t="s">
        <v>49</v>
      </c>
      <c r="M12" s="43"/>
      <c r="N12" s="43"/>
      <c r="O12" s="43"/>
      <c r="P12" s="43"/>
    </row>
    <row r="13" spans="2:16" ht="34.799999999999997">
      <c r="B13" s="32" t="s">
        <v>5</v>
      </c>
      <c r="C13" s="54" t="s">
        <v>6</v>
      </c>
      <c r="D13" s="55"/>
      <c r="E13" s="56"/>
      <c r="F13" s="32" t="s">
        <v>7</v>
      </c>
      <c r="G13" s="24" t="s">
        <v>8</v>
      </c>
      <c r="H13" s="25" t="s">
        <v>9</v>
      </c>
      <c r="I13" s="26" t="s">
        <v>10</v>
      </c>
      <c r="J13" s="25" t="s">
        <v>12</v>
      </c>
      <c r="K13" s="33" t="s">
        <v>17</v>
      </c>
      <c r="L13" s="24" t="s">
        <v>8</v>
      </c>
      <c r="M13" s="25" t="s">
        <v>9</v>
      </c>
      <c r="N13" s="26" t="s">
        <v>10</v>
      </c>
      <c r="O13" s="25" t="s">
        <v>12</v>
      </c>
      <c r="P13" s="33" t="s">
        <v>17</v>
      </c>
    </row>
    <row r="14" spans="2:16">
      <c r="B14" s="2">
        <v>1</v>
      </c>
      <c r="C14" s="20" t="s">
        <v>30</v>
      </c>
      <c r="D14" s="20"/>
      <c r="E14" s="20"/>
      <c r="F14" s="20"/>
      <c r="G14" s="11"/>
      <c r="H14" s="11"/>
      <c r="I14" s="12"/>
      <c r="J14" s="12"/>
      <c r="K14" s="28"/>
      <c r="L14" s="11"/>
      <c r="M14" s="11"/>
      <c r="N14" s="12"/>
      <c r="O14" s="12"/>
      <c r="P14" s="28"/>
    </row>
    <row r="15" spans="2:16" ht="39" customHeight="1">
      <c r="B15" s="22" t="s">
        <v>19</v>
      </c>
      <c r="C15" s="1" t="s">
        <v>23</v>
      </c>
      <c r="D15" s="57" t="s">
        <v>34</v>
      </c>
      <c r="E15" s="58"/>
      <c r="F15" s="31" t="s">
        <v>22</v>
      </c>
      <c r="G15" s="8">
        <v>24</v>
      </c>
      <c r="H15" s="8">
        <v>1</v>
      </c>
      <c r="I15" s="9">
        <v>616</v>
      </c>
      <c r="J15" s="9">
        <f>G15*H15*I15</f>
        <v>14784</v>
      </c>
      <c r="K15" s="7">
        <v>616</v>
      </c>
      <c r="L15" s="8">
        <v>24</v>
      </c>
      <c r="M15" s="8">
        <v>1</v>
      </c>
      <c r="N15" s="9">
        <v>616</v>
      </c>
      <c r="O15" s="9">
        <f>L15*M15*N15</f>
        <v>14784</v>
      </c>
      <c r="P15" s="7">
        <v>616</v>
      </c>
    </row>
    <row r="16" spans="2:16" ht="39" customHeight="1">
      <c r="B16" s="22" t="s">
        <v>43</v>
      </c>
      <c r="C16" s="1" t="s">
        <v>32</v>
      </c>
      <c r="D16" s="57" t="s">
        <v>36</v>
      </c>
      <c r="E16" s="58"/>
      <c r="F16" s="31" t="s">
        <v>22</v>
      </c>
      <c r="G16" s="8">
        <v>12</v>
      </c>
      <c r="H16" s="8">
        <v>1</v>
      </c>
      <c r="I16" s="9">
        <v>357</v>
      </c>
      <c r="J16" s="9">
        <f>G16*H16*I16</f>
        <v>4284</v>
      </c>
      <c r="K16" s="7">
        <v>357</v>
      </c>
      <c r="L16" s="8">
        <v>12</v>
      </c>
      <c r="M16" s="8">
        <v>1</v>
      </c>
      <c r="N16" s="9">
        <v>357</v>
      </c>
      <c r="O16" s="9">
        <f>L16*M16*N16</f>
        <v>4284</v>
      </c>
      <c r="P16" s="7">
        <v>357</v>
      </c>
    </row>
    <row r="17" spans="2:17">
      <c r="B17" s="51" t="s">
        <v>11</v>
      </c>
      <c r="C17" s="52"/>
      <c r="D17" s="52"/>
      <c r="E17" s="52"/>
      <c r="F17" s="52"/>
      <c r="G17" s="8"/>
      <c r="H17" s="8"/>
      <c r="I17" s="9"/>
      <c r="J17" s="9">
        <f>SUM(J15:J16)</f>
        <v>19068</v>
      </c>
      <c r="K17" s="29"/>
      <c r="L17" s="8"/>
      <c r="M17" s="8"/>
      <c r="N17" s="9"/>
      <c r="O17" s="9">
        <f>SUM(O15:O16)</f>
        <v>19068</v>
      </c>
      <c r="P17" s="29"/>
    </row>
    <row r="18" spans="2:17">
      <c r="B18" s="2">
        <v>2</v>
      </c>
      <c r="C18" s="20" t="s">
        <v>35</v>
      </c>
      <c r="D18" s="60"/>
      <c r="E18" s="61"/>
      <c r="F18" s="20"/>
      <c r="G18" s="11"/>
      <c r="H18" s="11"/>
      <c r="I18" s="12"/>
      <c r="J18" s="12"/>
      <c r="K18" s="28"/>
      <c r="L18" s="11"/>
      <c r="M18" s="11"/>
      <c r="N18" s="12"/>
      <c r="O18" s="12"/>
      <c r="P18" s="28"/>
    </row>
    <row r="19" spans="2:17" ht="58.2" customHeight="1">
      <c r="B19" s="22" t="s">
        <v>31</v>
      </c>
      <c r="C19" s="1" t="s">
        <v>25</v>
      </c>
      <c r="D19" s="57" t="s">
        <v>26</v>
      </c>
      <c r="E19" s="58"/>
      <c r="F19" s="31" t="s">
        <v>27</v>
      </c>
      <c r="G19" s="8">
        <v>2</v>
      </c>
      <c r="H19" s="8">
        <v>1</v>
      </c>
      <c r="I19" s="9">
        <v>400</v>
      </c>
      <c r="J19" s="9">
        <f>G19*H19*I19</f>
        <v>800</v>
      </c>
      <c r="K19" s="7">
        <v>400</v>
      </c>
      <c r="L19" s="8">
        <v>2</v>
      </c>
      <c r="M19" s="8">
        <v>1</v>
      </c>
      <c r="N19" s="9">
        <v>400</v>
      </c>
      <c r="O19" s="9">
        <f>L19*M19*N19</f>
        <v>800</v>
      </c>
      <c r="P19" s="7">
        <v>400</v>
      </c>
    </row>
    <row r="20" spans="2:17" ht="51.6" customHeight="1">
      <c r="B20" s="22" t="s">
        <v>29</v>
      </c>
      <c r="C20" s="1" t="s">
        <v>28</v>
      </c>
      <c r="D20" s="57" t="s">
        <v>45</v>
      </c>
      <c r="E20" s="58"/>
      <c r="F20" s="31" t="s">
        <v>21</v>
      </c>
      <c r="G20" s="8">
        <v>25</v>
      </c>
      <c r="H20" s="8">
        <v>20</v>
      </c>
      <c r="I20" s="9">
        <v>625</v>
      </c>
      <c r="J20" s="9">
        <f>G20*H20*I20</f>
        <v>312500</v>
      </c>
      <c r="K20" s="7">
        <v>625</v>
      </c>
      <c r="L20" s="8">
        <v>494</v>
      </c>
      <c r="M20" s="8">
        <v>1</v>
      </c>
      <c r="N20" s="9">
        <v>625</v>
      </c>
      <c r="O20" s="9">
        <f>L20*M20*N20</f>
        <v>308750</v>
      </c>
      <c r="P20" s="7">
        <v>625</v>
      </c>
      <c r="Q20" s="40" t="s">
        <v>47</v>
      </c>
    </row>
    <row r="21" spans="2:17">
      <c r="B21" s="51" t="s">
        <v>11</v>
      </c>
      <c r="C21" s="52"/>
      <c r="D21" s="52"/>
      <c r="E21" s="52"/>
      <c r="F21" s="52"/>
      <c r="G21" s="8"/>
      <c r="H21" s="8"/>
      <c r="I21" s="9"/>
      <c r="J21" s="9">
        <f>SUM(J19:J20)</f>
        <v>313300</v>
      </c>
      <c r="K21" s="29"/>
      <c r="L21" s="8"/>
      <c r="M21" s="8"/>
      <c r="N21" s="9"/>
      <c r="O21" s="9">
        <f>SUM(O19:O20)</f>
        <v>309550</v>
      </c>
      <c r="P21" s="29"/>
    </row>
    <row r="22" spans="2:17">
      <c r="B22" s="2">
        <v>3</v>
      </c>
      <c r="C22" s="62" t="s">
        <v>38</v>
      </c>
      <c r="D22" s="63"/>
      <c r="E22" s="64"/>
      <c r="F22" s="20"/>
      <c r="G22" s="11"/>
      <c r="H22" s="11"/>
      <c r="I22" s="12"/>
      <c r="J22" s="12"/>
      <c r="K22" s="28"/>
      <c r="L22" s="11"/>
      <c r="M22" s="11"/>
      <c r="N22" s="12"/>
      <c r="O22" s="12"/>
      <c r="P22" s="28"/>
    </row>
    <row r="23" spans="2:17" ht="39" customHeight="1">
      <c r="B23" s="22" t="s">
        <v>33</v>
      </c>
      <c r="C23" s="1" t="s">
        <v>37</v>
      </c>
      <c r="D23" s="57" t="s">
        <v>39</v>
      </c>
      <c r="E23" s="58"/>
      <c r="F23" s="31" t="s">
        <v>40</v>
      </c>
      <c r="G23" s="8">
        <v>8</v>
      </c>
      <c r="H23" s="8">
        <v>1</v>
      </c>
      <c r="I23" s="9">
        <v>4464</v>
      </c>
      <c r="J23" s="9">
        <f>G23*H23*I23</f>
        <v>35712</v>
      </c>
      <c r="K23" s="7">
        <v>4464</v>
      </c>
      <c r="L23" s="8">
        <v>5</v>
      </c>
      <c r="M23" s="8">
        <v>1</v>
      </c>
      <c r="N23" s="9">
        <v>4464</v>
      </c>
      <c r="O23" s="9">
        <f>L23*M23*N23</f>
        <v>22320</v>
      </c>
      <c r="P23" s="7">
        <v>4464</v>
      </c>
    </row>
    <row r="24" spans="2:17" ht="39" customHeight="1">
      <c r="B24" s="22" t="s">
        <v>42</v>
      </c>
      <c r="C24" s="1" t="s">
        <v>41</v>
      </c>
      <c r="D24" s="65" t="s">
        <v>44</v>
      </c>
      <c r="E24" s="65"/>
      <c r="F24" s="31" t="s">
        <v>22</v>
      </c>
      <c r="G24" s="8">
        <v>60</v>
      </c>
      <c r="H24" s="8">
        <v>2</v>
      </c>
      <c r="I24" s="9">
        <v>446</v>
      </c>
      <c r="J24" s="9">
        <f>G24*H24*I24</f>
        <v>53520</v>
      </c>
      <c r="K24" s="7">
        <v>446</v>
      </c>
      <c r="L24" s="8">
        <v>56</v>
      </c>
      <c r="M24" s="8">
        <v>2</v>
      </c>
      <c r="N24" s="9">
        <v>446</v>
      </c>
      <c r="O24" s="9">
        <f>L24*M24*N24</f>
        <v>49952</v>
      </c>
      <c r="P24" s="7">
        <v>446</v>
      </c>
    </row>
    <row r="25" spans="2:17" ht="19.2" customHeight="1">
      <c r="B25" s="22"/>
      <c r="C25" s="1"/>
      <c r="D25" s="65"/>
      <c r="E25" s="65"/>
      <c r="F25" s="31"/>
      <c r="G25" s="8"/>
      <c r="H25" s="8"/>
      <c r="I25" s="9"/>
      <c r="J25" s="35"/>
      <c r="K25" s="7"/>
      <c r="L25" s="8"/>
      <c r="M25" s="8"/>
      <c r="N25" s="9"/>
      <c r="O25" s="35"/>
      <c r="P25" s="7"/>
    </row>
    <row r="26" spans="2:17">
      <c r="B26" s="59" t="s">
        <v>11</v>
      </c>
      <c r="C26" s="59"/>
      <c r="D26" s="59"/>
      <c r="E26" s="59"/>
      <c r="F26" s="59"/>
      <c r="G26" s="8"/>
      <c r="H26" s="8"/>
      <c r="I26" s="9"/>
      <c r="J26" s="9">
        <f>SUM(J23:J25)</f>
        <v>89232</v>
      </c>
      <c r="K26" s="29"/>
      <c r="L26" s="8"/>
      <c r="M26" s="8"/>
      <c r="N26" s="9"/>
      <c r="O26" s="9">
        <f>SUM(O23:O25)</f>
        <v>72272</v>
      </c>
      <c r="P26" s="29"/>
    </row>
    <row r="27" spans="2:17">
      <c r="B27" s="36"/>
      <c r="C27" s="36"/>
      <c r="D27" s="36"/>
      <c r="E27" s="36"/>
      <c r="F27" s="36" t="s">
        <v>24</v>
      </c>
      <c r="G27" s="8"/>
      <c r="H27" s="8"/>
      <c r="I27" s="9"/>
      <c r="J27" s="9">
        <f>J26+J21+J17</f>
        <v>421600</v>
      </c>
      <c r="K27" s="29"/>
      <c r="L27" s="8"/>
      <c r="M27" s="8"/>
      <c r="N27" s="9"/>
      <c r="O27" s="9">
        <f>O26+O21+O17</f>
        <v>400890</v>
      </c>
      <c r="P27" s="29"/>
    </row>
    <row r="28" spans="2:17">
      <c r="B28" s="39"/>
      <c r="C28" s="39"/>
      <c r="D28" s="39"/>
      <c r="E28" s="39"/>
      <c r="F28" s="39"/>
      <c r="G28" s="8"/>
      <c r="H28" s="8"/>
      <c r="I28" s="9"/>
      <c r="J28" s="9"/>
      <c r="K28" s="29"/>
      <c r="L28" s="8"/>
      <c r="M28" s="8"/>
      <c r="N28" s="41" t="s">
        <v>48</v>
      </c>
      <c r="O28" s="42">
        <v>400000</v>
      </c>
      <c r="P28" s="29"/>
    </row>
    <row r="29" spans="2:17">
      <c r="B29" s="37">
        <v>4</v>
      </c>
      <c r="C29" s="38" t="s">
        <v>3</v>
      </c>
      <c r="D29" s="38" t="s">
        <v>20</v>
      </c>
      <c r="E29" s="38"/>
      <c r="F29" s="38"/>
      <c r="G29" s="11"/>
      <c r="H29" s="11"/>
      <c r="I29" s="12"/>
      <c r="J29" s="12"/>
      <c r="K29" s="28"/>
      <c r="L29" s="11"/>
      <c r="M29" s="11"/>
      <c r="N29" s="12"/>
      <c r="O29" s="12"/>
      <c r="P29" s="28"/>
    </row>
    <row r="30" spans="2:17">
      <c r="B30" s="50" t="s">
        <v>11</v>
      </c>
      <c r="C30" s="50"/>
      <c r="D30" s="50"/>
      <c r="E30" s="50"/>
      <c r="F30" s="50"/>
      <c r="G30" s="8"/>
      <c r="H30" s="8"/>
      <c r="I30" s="9"/>
      <c r="J30" s="7">
        <f>J27*0.06</f>
        <v>25296</v>
      </c>
      <c r="K30" s="7"/>
      <c r="L30" s="8"/>
      <c r="M30" s="8"/>
      <c r="N30" s="9"/>
      <c r="O30" s="7">
        <f>O28*0.06</f>
        <v>24000</v>
      </c>
      <c r="P30" s="7"/>
    </row>
    <row r="31" spans="2:17">
      <c r="B31" s="46"/>
      <c r="C31" s="47"/>
      <c r="D31" s="47"/>
      <c r="E31" s="47"/>
      <c r="F31" s="47"/>
      <c r="G31" s="11"/>
      <c r="H31" s="11"/>
      <c r="I31" s="12"/>
      <c r="J31" s="12"/>
      <c r="K31" s="28"/>
      <c r="L31" s="11"/>
      <c r="M31" s="11"/>
      <c r="N31" s="12"/>
      <c r="O31" s="12"/>
      <c r="P31" s="28"/>
    </row>
    <row r="32" spans="2:17">
      <c r="B32" s="48" t="s">
        <v>14</v>
      </c>
      <c r="C32" s="49"/>
      <c r="D32" s="49"/>
      <c r="E32" s="49"/>
      <c r="F32" s="49"/>
      <c r="G32" s="8"/>
      <c r="H32" s="8"/>
      <c r="I32" s="9"/>
      <c r="J32" s="10">
        <f>J27+J30</f>
        <v>446896</v>
      </c>
      <c r="K32" s="10"/>
      <c r="L32" s="8"/>
      <c r="M32" s="8"/>
      <c r="N32" s="9"/>
      <c r="O32" s="10">
        <f>O28+O30</f>
        <v>424000</v>
      </c>
      <c r="P32" s="10"/>
    </row>
  </sheetData>
  <mergeCells count="27">
    <mergeCell ref="B2:F2"/>
    <mergeCell ref="D20:E20"/>
    <mergeCell ref="D16:E16"/>
    <mergeCell ref="C3:D3"/>
    <mergeCell ref="C5:D5"/>
    <mergeCell ref="C9:D9"/>
    <mergeCell ref="C10:D10"/>
    <mergeCell ref="B17:F17"/>
    <mergeCell ref="D15:E15"/>
    <mergeCell ref="C6:D6"/>
    <mergeCell ref="C7:D7"/>
    <mergeCell ref="L12:P12"/>
    <mergeCell ref="C8:D8"/>
    <mergeCell ref="B31:F31"/>
    <mergeCell ref="B32:F32"/>
    <mergeCell ref="B30:F30"/>
    <mergeCell ref="G12:K12"/>
    <mergeCell ref="B21:F21"/>
    <mergeCell ref="B12:F12"/>
    <mergeCell ref="C13:E13"/>
    <mergeCell ref="D23:E23"/>
    <mergeCell ref="B26:F26"/>
    <mergeCell ref="D19:E19"/>
    <mergeCell ref="D18:E18"/>
    <mergeCell ref="C22:E22"/>
    <mergeCell ref="D25:E25"/>
    <mergeCell ref="D24:E24"/>
  </mergeCells>
  <phoneticPr fontId="19" type="noConversion"/>
  <pageMargins left="0.69930555555555596" right="0.69930555555555596" top="0.75" bottom="0.75" header="0.3" footer="0.3"/>
  <pageSetup paperSize="9"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客户部毕文君</cp:lastModifiedBy>
  <cp:lastPrinted>2020-01-20T04:25:41Z</cp:lastPrinted>
  <dcterms:created xsi:type="dcterms:W3CDTF">2014-02-12T08:04:00Z</dcterms:created>
  <dcterms:modified xsi:type="dcterms:W3CDTF">2020-03-16T03:00:21Z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