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ily.chen\Desktop\"/>
    </mc:Choice>
  </mc:AlternateContent>
  <bookViews>
    <workbookView xWindow="-120" yWindow="-60" windowWidth="20730" windowHeight="8805"/>
  </bookViews>
  <sheets>
    <sheet name="结算单" sheetId="3" r:id="rId1"/>
    <sheet name="报价单" sheetId="2" r:id="rId2"/>
  </sheets>
  <calcPr calcId="15251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83" i="2" l="1"/>
  <c r="I81" i="2"/>
  <c r="I83" i="3"/>
  <c r="I82" i="3"/>
  <c r="I84" i="3" s="1"/>
  <c r="D18" i="3" s="1"/>
  <c r="I77" i="3"/>
  <c r="I79" i="3" s="1"/>
  <c r="J75" i="3"/>
  <c r="J77" i="3" s="1"/>
  <c r="I75" i="3"/>
  <c r="D16" i="3" s="1"/>
  <c r="C72" i="3"/>
  <c r="J68" i="3"/>
  <c r="C67" i="3"/>
  <c r="I64" i="3"/>
  <c r="I66" i="3" s="1"/>
  <c r="D14" i="3" s="1"/>
  <c r="C63" i="3"/>
  <c r="I62" i="3"/>
  <c r="J60" i="3"/>
  <c r="C59" i="3"/>
  <c r="I57" i="3"/>
  <c r="I58" i="3" s="1"/>
  <c r="D12" i="3" s="1"/>
  <c r="C56" i="3"/>
  <c r="I55" i="3"/>
  <c r="I54" i="3"/>
  <c r="C53" i="3"/>
  <c r="I51" i="3"/>
  <c r="I50" i="3"/>
  <c r="I49" i="3"/>
  <c r="I48" i="3"/>
  <c r="I52" i="3" s="1"/>
  <c r="D10" i="3" s="1"/>
  <c r="I47" i="3"/>
  <c r="I46" i="3"/>
  <c r="I45" i="3"/>
  <c r="C44" i="3"/>
  <c r="I42" i="3"/>
  <c r="I43" i="3" s="1"/>
  <c r="D9" i="3" s="1"/>
  <c r="C41" i="3"/>
  <c r="I40" i="3"/>
  <c r="D8" i="3" s="1"/>
  <c r="I35" i="3"/>
  <c r="I34" i="3"/>
  <c r="I36" i="3" s="1"/>
  <c r="D7" i="3" s="1"/>
  <c r="I32" i="3"/>
  <c r="D6" i="3" s="1"/>
  <c r="I31" i="3"/>
  <c r="I30" i="3"/>
  <c r="I29" i="3"/>
  <c r="C28" i="3"/>
  <c r="I26" i="3"/>
  <c r="I25" i="3"/>
  <c r="I27" i="3" s="1"/>
  <c r="D5" i="3" s="1"/>
  <c r="C24" i="3"/>
  <c r="D13" i="3"/>
  <c r="D11" i="3"/>
  <c r="I71" i="3" l="1"/>
  <c r="D15" i="3" s="1"/>
  <c r="D17" i="3"/>
  <c r="J61" i="3"/>
  <c r="J62" i="3" s="1"/>
  <c r="I86" i="3" l="1"/>
  <c r="D19" i="3" s="1"/>
  <c r="D20" i="3" s="1"/>
  <c r="I46" i="2"/>
  <c r="I47" i="2"/>
  <c r="I33" i="2"/>
  <c r="I35" i="2" s="1"/>
  <c r="D7" i="2" s="1"/>
  <c r="I25" i="2"/>
  <c r="I24" i="2"/>
  <c r="I26" i="2" s="1"/>
  <c r="D5" i="2" s="1"/>
  <c r="I29" i="2"/>
  <c r="I28" i="2"/>
  <c r="I31" i="2" s="1"/>
  <c r="D6" i="2" s="1"/>
  <c r="I30" i="2"/>
  <c r="I69" i="2"/>
  <c r="I67" i="2"/>
  <c r="I68" i="2"/>
  <c r="I34" i="2"/>
  <c r="I44" i="2"/>
  <c r="I45" i="2"/>
  <c r="I48" i="2"/>
  <c r="I49" i="2"/>
  <c r="I50" i="2"/>
  <c r="I76" i="2"/>
  <c r="I78" i="2" s="1"/>
  <c r="I74" i="2"/>
  <c r="D16" i="2" s="1"/>
  <c r="I63" i="2"/>
  <c r="I65" i="2" s="1"/>
  <c r="D14" i="2" s="1"/>
  <c r="I61" i="2"/>
  <c r="D13" i="2" s="1"/>
  <c r="I56" i="2"/>
  <c r="I57" i="2"/>
  <c r="I53" i="2"/>
  <c r="I54" i="2"/>
  <c r="D11" i="2" s="1"/>
  <c r="I41" i="2"/>
  <c r="I42" i="2"/>
  <c r="D9" i="2" s="1"/>
  <c r="I39" i="2"/>
  <c r="D8" i="2"/>
  <c r="D17" i="2"/>
  <c r="J67" i="2"/>
  <c r="C71" i="2"/>
  <c r="C66" i="2"/>
  <c r="C62" i="2"/>
  <c r="C58" i="2"/>
  <c r="C55" i="2"/>
  <c r="C52" i="2"/>
  <c r="C43" i="2"/>
  <c r="C40" i="2"/>
  <c r="C27" i="2"/>
  <c r="C23" i="2"/>
  <c r="J59" i="2"/>
  <c r="J60" i="2" s="1"/>
  <c r="J61" i="2" s="1"/>
  <c r="J74" i="2"/>
  <c r="J76" i="2" s="1"/>
  <c r="I88" i="3" l="1"/>
  <c r="I51" i="2"/>
  <c r="D10" i="2" s="1"/>
  <c r="I70" i="2"/>
  <c r="D15" i="2" s="1"/>
  <c r="D12" i="2"/>
  <c r="D18" i="2" l="1"/>
  <c r="D19" i="2" s="1"/>
</calcChain>
</file>

<file path=xl/comments1.xml><?xml version="1.0" encoding="utf-8"?>
<comments xmlns="http://schemas.openxmlformats.org/spreadsheetml/2006/main">
  <authors>
    <author>Peng, Emily PH/CN</author>
    <author>CNHaoY</author>
  </authors>
  <commentList>
    <comment ref="D23" authorId="0" shapeId="0">
      <text>
        <r>
          <rPr>
            <sz val="9"/>
            <color indexed="81"/>
            <rFont val="宋体"/>
            <family val="3"/>
            <charset val="134"/>
          </rPr>
          <t xml:space="preserve">详细计算单位描述，例如：平米，个，人，台，天
</t>
        </r>
      </text>
    </comment>
    <comment ref="E23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 </t>
        </r>
        <r>
          <rPr>
            <sz val="9"/>
            <color indexed="81"/>
            <rFont val="宋体"/>
            <family val="3"/>
            <charset val="134"/>
          </rPr>
          <t xml:space="preserve">
如计算单位是平米，请将平米数填写在此处</t>
        </r>
      </text>
    </comment>
    <comment ref="F23" authorId="1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 如计算单位为个/台/天/人，请将具体数量填写在此 </t>
        </r>
      </text>
    </comment>
    <comment ref="G23" authorId="0" shapeId="0">
      <text>
        <r>
          <rPr>
            <b/>
            <sz val="9"/>
            <color indexed="81"/>
            <rFont val="宋体"/>
            <family val="3"/>
            <charset val="134"/>
          </rPr>
          <t>使用次数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Peng, Emily PH/CN</author>
    <author>CNHaoY</author>
  </authors>
  <commentList>
    <comment ref="D22" authorId="0" shapeId="0">
      <text>
        <r>
          <rPr>
            <sz val="9"/>
            <color indexed="81"/>
            <rFont val="宋体"/>
            <family val="3"/>
            <charset val="134"/>
          </rPr>
          <t xml:space="preserve">详细计算单位描述，例如：平米，个，人，台，天
</t>
        </r>
      </text>
    </comment>
    <comment ref="E22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 </t>
        </r>
        <r>
          <rPr>
            <sz val="9"/>
            <color indexed="81"/>
            <rFont val="宋体"/>
            <family val="3"/>
            <charset val="134"/>
          </rPr>
          <t xml:space="preserve">
如计算单位是平米，请将平米数填写在此处</t>
        </r>
      </text>
    </comment>
    <comment ref="F22" authorId="1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 如计算单位为个/台/天/人，请将具体数量填写在此 </t>
        </r>
      </text>
    </comment>
    <comment ref="G22" authorId="0" shapeId="0">
      <text>
        <r>
          <rPr>
            <b/>
            <sz val="9"/>
            <color indexed="81"/>
            <rFont val="宋体"/>
            <family val="3"/>
            <charset val="134"/>
          </rPr>
          <t>使用次数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<sst xmlns="http://schemas.openxmlformats.org/spreadsheetml/2006/main" count="269" uniqueCount="115">
  <si>
    <t>会议活动策划 Meeting\Event Design</t>
  </si>
  <si>
    <t>背景板制作 Back Drop</t>
  </si>
  <si>
    <t>标准展示用品制作 Standard Displayed Tools</t>
  </si>
  <si>
    <t>会议用材料制作 Meeting Material</t>
  </si>
  <si>
    <t>音响设备AV</t>
  </si>
  <si>
    <t>电工Electrical Works</t>
  </si>
  <si>
    <t>进、撤展人工费 Construction &amp; Dismantling</t>
  </si>
  <si>
    <t>摄影摄像 Shoot/Photograph</t>
  </si>
  <si>
    <t>人员差旅travel</t>
  </si>
  <si>
    <t>税 Tax</t>
  </si>
  <si>
    <t>总计 Total</t>
  </si>
  <si>
    <t>Quotation Summary 报价总表</t>
    <phoneticPr fontId="4" type="noConversion"/>
  </si>
  <si>
    <t>Agency: must fill in
供应商（填入右边橘色处）</t>
  </si>
  <si>
    <t>Item</t>
    <phoneticPr fontId="1" type="noConversion"/>
  </si>
  <si>
    <t>Descripation描述</t>
  </si>
  <si>
    <t>Quotation
报价</t>
  </si>
  <si>
    <t>视频文件制作  Opening/Introduction Video Production</t>
    <phoneticPr fontId="4" type="noConversion"/>
  </si>
  <si>
    <t>对于活动支持或项目执行上人员收费（天）project management</t>
  </si>
  <si>
    <t>报价明细表 Quotation Breakdown</t>
  </si>
  <si>
    <t xml:space="preserve">Item  </t>
  </si>
  <si>
    <t>Descripation</t>
    <phoneticPr fontId="1" type="noConversion"/>
  </si>
  <si>
    <t>Unit</t>
  </si>
  <si>
    <t>Size</t>
    <phoneticPr fontId="1" type="noConversion"/>
  </si>
  <si>
    <t>Qty</t>
    <phoneticPr fontId="1" type="noConversion"/>
  </si>
  <si>
    <t>Time of usage</t>
  </si>
  <si>
    <t>Unit Price</t>
    <phoneticPr fontId="1" type="noConversion"/>
  </si>
  <si>
    <t>Total(RMB)</t>
    <phoneticPr fontId="1" type="noConversion"/>
  </si>
  <si>
    <t>1-1</t>
    <phoneticPr fontId="4" type="noConversion"/>
  </si>
  <si>
    <t>Total</t>
  </si>
  <si>
    <t>2-1</t>
    <phoneticPr fontId="4" type="noConversion"/>
  </si>
  <si>
    <t>3-1</t>
    <phoneticPr fontId="4" type="noConversion"/>
  </si>
  <si>
    <t>3-2</t>
  </si>
  <si>
    <t>4-1</t>
    <phoneticPr fontId="4" type="noConversion"/>
  </si>
  <si>
    <t>4-2</t>
  </si>
  <si>
    <t>5-1</t>
    <phoneticPr fontId="25" type="noConversion"/>
  </si>
  <si>
    <t>6-2</t>
  </si>
  <si>
    <t>7-1</t>
    <phoneticPr fontId="4" type="noConversion"/>
  </si>
  <si>
    <t>8-1</t>
    <phoneticPr fontId="4" type="noConversion"/>
  </si>
  <si>
    <t>9-1</t>
    <phoneticPr fontId="4" type="noConversion"/>
  </si>
  <si>
    <t>9-2</t>
    <phoneticPr fontId="4" type="noConversion"/>
  </si>
  <si>
    <t>10-1</t>
    <phoneticPr fontId="4" type="noConversion"/>
  </si>
  <si>
    <t>11-1</t>
    <phoneticPr fontId="4" type="noConversion"/>
  </si>
  <si>
    <t>12-1</t>
    <phoneticPr fontId="4" type="noConversion"/>
  </si>
  <si>
    <t>12-2</t>
  </si>
  <si>
    <t>Total</t>
    <phoneticPr fontId="1" type="noConversion"/>
  </si>
  <si>
    <t>Total Amount</t>
    <phoneticPr fontId="1" type="noConversion"/>
  </si>
  <si>
    <t>* 必填</t>
  </si>
  <si>
    <t>SA Rate Card Price</t>
  </si>
  <si>
    <t>其他</t>
  </si>
  <si>
    <t>其他 Others</t>
  </si>
  <si>
    <t>游戏设备制作及租赁 Equipment Rents</t>
  </si>
  <si>
    <t>套</t>
    <phoneticPr fontId="1" type="noConversion"/>
  </si>
  <si>
    <t>地毯</t>
    <phoneticPr fontId="1" type="noConversion"/>
  </si>
  <si>
    <t>台</t>
    <phoneticPr fontId="1" type="noConversion"/>
  </si>
  <si>
    <t>电工</t>
    <phoneticPr fontId="1" type="noConversion"/>
  </si>
  <si>
    <t>持证</t>
    <phoneticPr fontId="1" type="noConversion"/>
  </si>
  <si>
    <t>人</t>
    <phoneticPr fontId="1" type="noConversion"/>
  </si>
  <si>
    <t>运输费</t>
    <phoneticPr fontId="1" type="noConversion"/>
  </si>
  <si>
    <t>车</t>
    <phoneticPr fontId="1" type="noConversion"/>
  </si>
  <si>
    <t>6-3</t>
  </si>
  <si>
    <t>6-4</t>
  </si>
  <si>
    <t>6-5</t>
  </si>
  <si>
    <t>6-6</t>
  </si>
  <si>
    <t>2-2</t>
  </si>
  <si>
    <t>2-3</t>
  </si>
  <si>
    <t>个</t>
    <phoneticPr fontId="1" type="noConversion"/>
  </si>
  <si>
    <t>人/天</t>
    <phoneticPr fontId="1" type="noConversion"/>
  </si>
  <si>
    <t>套</t>
  </si>
  <si>
    <t>提供会议整体管理</t>
    <phoneticPr fontId="1" type="noConversion"/>
  </si>
  <si>
    <t>11-3</t>
  </si>
  <si>
    <t>㎡</t>
  </si>
  <si>
    <t>㎡</t>
    <phoneticPr fontId="1" type="noConversion"/>
  </si>
  <si>
    <t>个</t>
  </si>
  <si>
    <t>6-1</t>
    <phoneticPr fontId="1" type="noConversion"/>
  </si>
  <si>
    <t>投影幕布</t>
    <phoneticPr fontId="1" type="noConversion"/>
  </si>
  <si>
    <t>无缝切换器</t>
    <phoneticPr fontId="1" type="noConversion"/>
  </si>
  <si>
    <r>
      <rPr>
        <sz val="12"/>
        <rFont val="微软雅黑"/>
        <family val="2"/>
        <charset val="134"/>
      </rPr>
      <t>配套线材</t>
    </r>
    <r>
      <rPr>
        <sz val="12"/>
        <rFont val="Arial"/>
        <family val="2"/>
      </rPr>
      <t xml:space="preserve"> </t>
    </r>
    <r>
      <rPr>
        <sz val="12"/>
        <rFont val="微软雅黑"/>
        <family val="2"/>
        <charset val="134"/>
      </rPr>
      <t>电源箱、电源线及其他信号线等</t>
    </r>
    <phoneticPr fontId="1" type="noConversion"/>
  </si>
  <si>
    <t>视频技师</t>
    <phoneticPr fontId="1" type="noConversion"/>
  </si>
  <si>
    <t>人/次</t>
    <phoneticPr fontId="1" type="noConversion"/>
  </si>
  <si>
    <t>11-2</t>
  </si>
  <si>
    <t>签到处背景板 20CM见方专用桁架</t>
    <phoneticPr fontId="1" type="noConversion"/>
  </si>
  <si>
    <t>会场背景板 20CM见方专用桁架</t>
    <phoneticPr fontId="1" type="noConversion"/>
  </si>
  <si>
    <t>交通、通讯、餐费</t>
    <phoneticPr fontId="1" type="noConversion"/>
  </si>
  <si>
    <t>会议城市往返机票</t>
    <phoneticPr fontId="1" type="noConversion"/>
  </si>
  <si>
    <t>住宿</t>
    <phoneticPr fontId="1" type="noConversion"/>
  </si>
  <si>
    <t>趟</t>
    <phoneticPr fontId="1" type="noConversion"/>
  </si>
  <si>
    <t>间/天</t>
    <phoneticPr fontId="1" type="noConversion"/>
  </si>
  <si>
    <t>哈尔滨机票较贵</t>
    <phoneticPr fontId="1" type="noConversion"/>
  </si>
  <si>
    <t>其他</t>
    <phoneticPr fontId="1" type="noConversion"/>
  </si>
  <si>
    <t>1-2</t>
  </si>
  <si>
    <t>项目总监</t>
    <phoneticPr fontId="1" type="noConversion"/>
  </si>
  <si>
    <t>桌卡（三角KT版覆写真画面）</t>
    <phoneticPr fontId="1" type="noConversion"/>
  </si>
  <si>
    <r>
      <rPr>
        <sz val="12"/>
        <color indexed="8"/>
        <rFont val="微软雅黑"/>
        <family val="2"/>
        <charset val="134"/>
      </rPr>
      <t>易拉宝展架（产品相关</t>
    </r>
    <r>
      <rPr>
        <sz val="12"/>
        <color indexed="8"/>
        <rFont val="Arial"/>
        <family val="2"/>
      </rPr>
      <t>*2</t>
    </r>
    <r>
      <rPr>
        <sz val="12"/>
        <color indexed="8"/>
        <rFont val="微软雅黑"/>
        <family val="2"/>
        <charset val="134"/>
      </rPr>
      <t>，日程</t>
    </r>
    <r>
      <rPr>
        <sz val="12"/>
        <color indexed="8"/>
        <rFont val="Arial"/>
        <family val="2"/>
      </rPr>
      <t>*2</t>
    </r>
    <r>
      <rPr>
        <sz val="12"/>
        <color indexed="8"/>
        <rFont val="微软雅黑"/>
        <family val="2"/>
        <charset val="134"/>
      </rPr>
      <t>）</t>
    </r>
    <phoneticPr fontId="1" type="noConversion"/>
  </si>
  <si>
    <t>1.2m×2m</t>
    <phoneticPr fontId="1" type="noConversion"/>
  </si>
  <si>
    <t>主体设计</t>
    <phoneticPr fontId="1" type="noConversion"/>
  </si>
  <si>
    <t>6-7</t>
  </si>
  <si>
    <t>套</t>
    <phoneticPr fontId="1" type="noConversion"/>
  </si>
  <si>
    <t>笔记本电脑租赁</t>
    <phoneticPr fontId="1" type="noConversion"/>
  </si>
  <si>
    <t>投影幕布落地支架</t>
    <phoneticPr fontId="1" type="noConversion"/>
  </si>
  <si>
    <r>
      <t>200</t>
    </r>
    <r>
      <rPr>
        <sz val="12"/>
        <rFont val="宋体"/>
        <family val="3"/>
        <charset val="134"/>
      </rPr>
      <t>寸</t>
    </r>
    <phoneticPr fontId="1" type="noConversion"/>
  </si>
  <si>
    <t xml:space="preserve">展架台卡&amp;&amp;邀请函设计调整 </t>
    <phoneticPr fontId="1" type="noConversion"/>
  </si>
  <si>
    <t>3*6m</t>
    <phoneticPr fontId="1" type="noConversion"/>
  </si>
  <si>
    <t>4*7.5m</t>
    <phoneticPr fontId="1" type="noConversion"/>
  </si>
  <si>
    <t>Total</t>
    <phoneticPr fontId="3" type="noConversion"/>
  </si>
  <si>
    <t>投影仪13000流明</t>
    <phoneticPr fontId="1" type="noConversion"/>
  </si>
  <si>
    <t>后期增补</t>
    <phoneticPr fontId="1" type="noConversion"/>
  </si>
  <si>
    <t>邀请函制作</t>
    <phoneticPr fontId="1" type="noConversion"/>
  </si>
  <si>
    <t>A4 300g铜版纸双面</t>
    <phoneticPr fontId="1" type="noConversion"/>
  </si>
  <si>
    <t>份</t>
    <phoneticPr fontId="1" type="noConversion"/>
  </si>
  <si>
    <t>cuelight 翻页器（多台电脑同时控制）</t>
    <phoneticPr fontId="1" type="noConversion"/>
  </si>
  <si>
    <t>个</t>
    <phoneticPr fontId="1" type="noConversion"/>
  </si>
  <si>
    <t>活动增补</t>
    <phoneticPr fontId="1" type="noConversion"/>
  </si>
  <si>
    <t>工人9人</t>
    <phoneticPr fontId="1" type="noConversion"/>
  </si>
  <si>
    <t>Quotation Summary 结算总表</t>
    <phoneticPr fontId="4" type="noConversion"/>
  </si>
  <si>
    <t>按照实际结算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</si>
</sst>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76" formatCode="_(* #,##0.00_);_(* \(#,##0.00\);_(* &quot;-&quot;??_);_(@_)"/>
    <numFmt numFmtId="177" formatCode="0_);\(0\)"/>
    <numFmt numFmtId="178" formatCode="#,##0.00_ "/>
    <numFmt numFmtId="179" formatCode="0.00_ "/>
    <numFmt numFmtId="180" formatCode="#,##0.00_ ;[Red]\-#,##0.00\ "/>
  </numFmts>
  <fonts count="49">
    <font>
      <sz val="12"/>
      <name val="宋体"/>
      <family val="3"/>
      <charset val="134"/>
    </font>
    <font>
      <sz val="9"/>
      <name val="宋体"/>
      <family val="3"/>
      <charset val="134"/>
    </font>
    <font>
      <sz val="10"/>
      <color indexed="8"/>
      <name val="Arial"/>
      <family val="2"/>
    </font>
    <font>
      <sz val="10"/>
      <name val="Verdana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0"/>
      <name val="Arial"/>
      <family val="2"/>
    </font>
    <font>
      <b/>
      <sz val="18"/>
      <color indexed="56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ＭＳ Ｐゴシック"/>
      <family val="2"/>
      <charset val="128"/>
    </font>
    <font>
      <sz val="11"/>
      <color indexed="20"/>
      <name val="宋体"/>
      <family val="3"/>
      <charset val="134"/>
    </font>
    <font>
      <sz val="11"/>
      <color indexed="20"/>
      <name val="ＭＳ Ｐゴシック"/>
      <family val="2"/>
      <charset val="128"/>
    </font>
    <font>
      <sz val="11"/>
      <color indexed="20"/>
      <name val="Calibri"/>
      <family val="2"/>
    </font>
    <font>
      <sz val="11"/>
      <color indexed="17"/>
      <name val="宋体"/>
      <family val="3"/>
      <charset val="134"/>
    </font>
    <font>
      <sz val="11"/>
      <color indexed="17"/>
      <name val="ＭＳ Ｐゴシック"/>
      <family val="2"/>
      <charset val="128"/>
    </font>
    <font>
      <sz val="11"/>
      <color indexed="17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6"/>
      <name val="微软雅黑"/>
      <family val="2"/>
      <charset val="134"/>
    </font>
    <font>
      <sz val="12"/>
      <name val="微软雅黑"/>
      <family val="2"/>
      <charset val="134"/>
    </font>
    <font>
      <sz val="10"/>
      <color indexed="8"/>
      <name val="微软雅黑"/>
      <family val="2"/>
      <charset val="134"/>
    </font>
    <font>
      <b/>
      <sz val="12"/>
      <color indexed="9"/>
      <name val="微软雅黑"/>
      <family val="2"/>
      <charset val="134"/>
    </font>
    <font>
      <b/>
      <sz val="10"/>
      <color indexed="10"/>
      <name val="微软雅黑"/>
      <family val="2"/>
      <charset val="134"/>
    </font>
    <font>
      <sz val="10"/>
      <color indexed="10"/>
      <name val="微软雅黑"/>
      <family val="2"/>
      <charset val="134"/>
    </font>
    <font>
      <b/>
      <sz val="11"/>
      <color indexed="9"/>
      <name val="微软雅黑"/>
      <family val="2"/>
      <charset val="134"/>
    </font>
    <font>
      <b/>
      <sz val="12"/>
      <name val="微软雅黑"/>
      <family val="2"/>
      <charset val="134"/>
    </font>
    <font>
      <sz val="12"/>
      <color indexed="8"/>
      <name val="微软雅黑"/>
      <family val="2"/>
      <charset val="134"/>
    </font>
    <font>
      <sz val="12"/>
      <color theme="1"/>
      <name val="微软雅黑"/>
      <family val="2"/>
      <charset val="134"/>
    </font>
    <font>
      <b/>
      <sz val="12"/>
      <name val="Calibri"/>
      <family val="2"/>
    </font>
    <font>
      <sz val="12"/>
      <name val="Calibri"/>
      <family val="2"/>
    </font>
    <font>
      <b/>
      <sz val="12"/>
      <color indexed="8"/>
      <name val="微软雅黑"/>
      <family val="2"/>
      <charset val="134"/>
    </font>
    <font>
      <b/>
      <u/>
      <sz val="12"/>
      <name val="微软雅黑"/>
      <family val="2"/>
      <charset val="134"/>
    </font>
    <font>
      <b/>
      <sz val="11"/>
      <name val="微软雅黑"/>
      <family val="2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12"/>
      <name val="Arial"/>
      <family val="2"/>
    </font>
    <font>
      <sz val="12"/>
      <color indexed="8"/>
      <name val="Arial"/>
      <family val="2"/>
    </font>
    <font>
      <sz val="12"/>
      <color rgb="FFFF0000"/>
      <name val="宋体"/>
      <family val="3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67">
    <xf numFmtId="0" fontId="0" fillId="0" borderId="0"/>
    <xf numFmtId="0" fontId="2" fillId="0" borderId="0">
      <alignment vertical="top"/>
    </xf>
    <xf numFmtId="0" fontId="3" fillId="0" borderId="0"/>
    <xf numFmtId="0" fontId="4" fillId="0" borderId="0"/>
    <xf numFmtId="43" fontId="4" fillId="0" borderId="0" applyFont="0" applyFill="0" applyBorder="0" applyAlignment="0" applyProtection="0"/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8" fillId="0" borderId="0"/>
    <xf numFmtId="0" fontId="9" fillId="0" borderId="0" applyNumberFormat="0" applyFill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0" borderId="0">
      <alignment vertical="top"/>
    </xf>
    <xf numFmtId="0" fontId="14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0" borderId="0">
      <alignment vertical="top"/>
    </xf>
    <xf numFmtId="0" fontId="8" fillId="0" borderId="0"/>
    <xf numFmtId="0" fontId="17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16" borderId="6" applyNumberFormat="0" applyAlignment="0" applyProtection="0">
      <alignment vertical="center"/>
    </xf>
    <xf numFmtId="0" fontId="22" fillId="17" borderId="7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16" borderId="9" applyNumberFormat="0" applyAlignment="0" applyProtection="0">
      <alignment vertical="center"/>
    </xf>
    <xf numFmtId="0" fontId="28" fillId="7" borderId="6" applyNumberFormat="0" applyAlignment="0" applyProtection="0">
      <alignment vertical="center"/>
    </xf>
    <xf numFmtId="0" fontId="2" fillId="0" borderId="0">
      <alignment vertical="top"/>
    </xf>
    <xf numFmtId="0" fontId="5" fillId="23" borderId="10" applyNumberFormat="0" applyFont="0" applyAlignment="0" applyProtection="0">
      <alignment vertical="center"/>
    </xf>
    <xf numFmtId="176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>
      <alignment vertical="center"/>
    </xf>
    <xf numFmtId="0" fontId="3" fillId="0" borderId="0"/>
    <xf numFmtId="0" fontId="5" fillId="0" borderId="0"/>
  </cellStyleXfs>
  <cellXfs count="169">
    <xf numFmtId="0" fontId="0" fillId="0" borderId="0" xfId="0"/>
    <xf numFmtId="0" fontId="30" fillId="0" borderId="0" xfId="0" applyFont="1"/>
    <xf numFmtId="0" fontId="30" fillId="0" borderId="0" xfId="0" applyFont="1" applyAlignment="1">
      <alignment horizontal="right"/>
    </xf>
    <xf numFmtId="0" fontId="30" fillId="0" borderId="0" xfId="0" applyFont="1" applyAlignment="1">
      <alignment horizontal="left"/>
    </xf>
    <xf numFmtId="0" fontId="30" fillId="0" borderId="0" xfId="0" applyFont="1" applyAlignment="1">
      <alignment horizontal="center"/>
    </xf>
    <xf numFmtId="0" fontId="30" fillId="0" borderId="0" xfId="0" applyFont="1" applyAlignment="1">
      <alignment horizontal="right" wrapText="1"/>
    </xf>
    <xf numFmtId="0" fontId="31" fillId="24" borderId="0" xfId="0" applyFont="1" applyFill="1" applyAlignment="1">
      <alignment wrapText="1"/>
    </xf>
    <xf numFmtId="0" fontId="32" fillId="25" borderId="11" xfId="0" applyFont="1" applyFill="1" applyBorder="1" applyAlignment="1">
      <alignment horizontal="center" vertical="center"/>
    </xf>
    <xf numFmtId="0" fontId="32" fillId="25" borderId="1" xfId="0" applyFont="1" applyFill="1" applyBorder="1" applyAlignment="1">
      <alignment horizontal="center" vertical="center"/>
    </xf>
    <xf numFmtId="0" fontId="33" fillId="0" borderId="0" xfId="0" applyFont="1"/>
    <xf numFmtId="0" fontId="30" fillId="0" borderId="11" xfId="0" applyFont="1" applyBorder="1" applyAlignment="1">
      <alignment horizontal="center" vertical="center"/>
    </xf>
    <xf numFmtId="0" fontId="30" fillId="0" borderId="1" xfId="0" applyFont="1" applyBorder="1" applyAlignment="1">
      <alignment wrapText="1"/>
    </xf>
    <xf numFmtId="176" fontId="30" fillId="0" borderId="1" xfId="62" applyFont="1" applyBorder="1" applyAlignment="1"/>
    <xf numFmtId="0" fontId="34" fillId="0" borderId="0" xfId="0" applyFont="1"/>
    <xf numFmtId="0" fontId="34" fillId="0" borderId="0" xfId="0" applyFont="1" applyAlignment="1">
      <alignment horizontal="left" wrapText="1"/>
    </xf>
    <xf numFmtId="0" fontId="30" fillId="0" borderId="11" xfId="0" applyFont="1" applyBorder="1" applyAlignment="1">
      <alignment horizontal="center" wrapText="1"/>
    </xf>
    <xf numFmtId="43" fontId="30" fillId="0" borderId="1" xfId="62" applyNumberFormat="1" applyFont="1" applyBorder="1" applyAlignment="1"/>
    <xf numFmtId="0" fontId="30" fillId="0" borderId="0" xfId="0" applyFont="1" applyBorder="1" applyAlignment="1">
      <alignment horizontal="center"/>
    </xf>
    <xf numFmtId="0" fontId="29" fillId="0" borderId="0" xfId="0" applyFont="1" applyFill="1" applyBorder="1" applyAlignment="1">
      <alignment wrapText="1"/>
    </xf>
    <xf numFmtId="0" fontId="30" fillId="0" borderId="0" xfId="0" applyFont="1" applyFill="1" applyBorder="1" applyAlignment="1">
      <alignment wrapText="1"/>
    </xf>
    <xf numFmtId="0" fontId="30" fillId="0" borderId="0" xfId="0" applyFont="1" applyBorder="1"/>
    <xf numFmtId="0" fontId="30" fillId="0" borderId="0" xfId="0" applyFont="1" applyBorder="1" applyAlignment="1">
      <alignment horizontal="right"/>
    </xf>
    <xf numFmtId="0" fontId="30" fillId="0" borderId="0" xfId="0" applyFont="1" applyBorder="1" applyAlignment="1">
      <alignment horizontal="left"/>
    </xf>
    <xf numFmtId="0" fontId="32" fillId="26" borderId="1" xfId="0" applyFont="1" applyFill="1" applyBorder="1" applyAlignment="1">
      <alignment horizontal="center" vertical="center" wrapText="1"/>
    </xf>
    <xf numFmtId="177" fontId="35" fillId="26" borderId="1" xfId="0" applyNumberFormat="1" applyFont="1" applyFill="1" applyBorder="1" applyAlignment="1">
      <alignment horizontal="center" vertical="center" wrapText="1"/>
    </xf>
    <xf numFmtId="177" fontId="32" fillId="26" borderId="1" xfId="0" applyNumberFormat="1" applyFont="1" applyFill="1" applyBorder="1" applyAlignment="1">
      <alignment horizontal="center" vertical="center" wrapText="1"/>
    </xf>
    <xf numFmtId="177" fontId="32" fillId="26" borderId="11" xfId="0" applyNumberFormat="1" applyFont="1" applyFill="1" applyBorder="1" applyAlignment="1">
      <alignment horizontal="center" vertical="center" wrapText="1"/>
    </xf>
    <xf numFmtId="177" fontId="32" fillId="26" borderId="1" xfId="0" applyNumberFormat="1" applyFont="1" applyFill="1" applyBorder="1" applyAlignment="1">
      <alignment horizontal="right" vertical="center" wrapText="1"/>
    </xf>
    <xf numFmtId="0" fontId="36" fillId="27" borderId="12" xfId="0" applyFont="1" applyFill="1" applyBorder="1" applyAlignment="1">
      <alignment horizontal="center" vertical="center"/>
    </xf>
    <xf numFmtId="0" fontId="36" fillId="27" borderId="0" xfId="0" applyFont="1" applyFill="1" applyBorder="1" applyAlignment="1">
      <alignment horizontal="left"/>
    </xf>
    <xf numFmtId="0" fontId="30" fillId="27" borderId="0" xfId="0" applyFont="1" applyFill="1" applyBorder="1"/>
    <xf numFmtId="177" fontId="30" fillId="27" borderId="0" xfId="0" applyNumberFormat="1" applyFont="1" applyFill="1" applyBorder="1" applyAlignment="1">
      <alignment horizontal="right" vertical="center"/>
    </xf>
    <xf numFmtId="178" fontId="36" fillId="27" borderId="13" xfId="0" applyNumberFormat="1" applyFont="1" applyFill="1" applyBorder="1" applyAlignment="1">
      <alignment horizontal="right"/>
    </xf>
    <xf numFmtId="178" fontId="36" fillId="27" borderId="1" xfId="0" applyNumberFormat="1" applyFont="1" applyFill="1" applyBorder="1" applyAlignment="1">
      <alignment horizontal="left"/>
    </xf>
    <xf numFmtId="49" fontId="37" fillId="0" borderId="1" xfId="0" applyNumberFormat="1" applyFont="1" applyFill="1" applyBorder="1" applyAlignment="1">
      <alignment horizontal="center" vertical="center"/>
    </xf>
    <xf numFmtId="0" fontId="38" fillId="0" borderId="1" xfId="0" applyFont="1" applyFill="1" applyBorder="1" applyAlignment="1" applyProtection="1">
      <alignment vertical="center" wrapText="1"/>
    </xf>
    <xf numFmtId="0" fontId="37" fillId="0" borderId="1" xfId="0" applyFont="1" applyFill="1" applyBorder="1" applyAlignment="1">
      <alignment horizontal="left" vertical="center"/>
    </xf>
    <xf numFmtId="0" fontId="30" fillId="0" borderId="1" xfId="0" applyFont="1" applyFill="1" applyBorder="1" applyAlignment="1">
      <alignment horizontal="right" vertical="center"/>
    </xf>
    <xf numFmtId="0" fontId="30" fillId="0" borderId="1" xfId="0" applyFont="1" applyFill="1" applyBorder="1" applyAlignment="1">
      <alignment vertical="center" wrapText="1"/>
    </xf>
    <xf numFmtId="179" fontId="30" fillId="0" borderId="1" xfId="0" applyNumberFormat="1" applyFont="1" applyFill="1" applyBorder="1" applyAlignment="1">
      <alignment horizontal="right" vertical="center"/>
    </xf>
    <xf numFmtId="179" fontId="30" fillId="0" borderId="1" xfId="0" applyNumberFormat="1" applyFont="1" applyFill="1" applyBorder="1" applyAlignment="1">
      <alignment horizontal="left" vertical="center"/>
    </xf>
    <xf numFmtId="0" fontId="30" fillId="0" borderId="1" xfId="0" applyFont="1" applyFill="1" applyBorder="1" applyAlignment="1">
      <alignment horizontal="left" vertical="center"/>
    </xf>
    <xf numFmtId="179" fontId="30" fillId="0" borderId="1" xfId="0" applyNumberFormat="1" applyFont="1" applyBorder="1" applyAlignment="1">
      <alignment horizontal="right"/>
    </xf>
    <xf numFmtId="179" fontId="30" fillId="0" borderId="1" xfId="0" applyNumberFormat="1" applyFont="1" applyBorder="1" applyAlignment="1">
      <alignment horizontal="left"/>
    </xf>
    <xf numFmtId="0" fontId="30" fillId="0" borderId="1" xfId="0" applyFont="1" applyFill="1" applyBorder="1" applyAlignment="1">
      <alignment horizontal="right" vertical="center" wrapText="1"/>
    </xf>
    <xf numFmtId="0" fontId="37" fillId="0" borderId="1" xfId="34" applyFont="1" applyFill="1" applyBorder="1" applyAlignment="1">
      <alignment horizontal="left" vertical="center"/>
    </xf>
    <xf numFmtId="0" fontId="36" fillId="27" borderId="1" xfId="34" applyFont="1" applyFill="1" applyBorder="1" applyAlignment="1">
      <alignment horizontal="center" vertical="center"/>
    </xf>
    <xf numFmtId="0" fontId="36" fillId="27" borderId="1" xfId="34" applyFont="1" applyFill="1" applyBorder="1" applyAlignment="1">
      <alignment horizontal="left"/>
    </xf>
    <xf numFmtId="0" fontId="30" fillId="27" borderId="1" xfId="34" applyFont="1" applyFill="1" applyBorder="1" applyAlignment="1"/>
    <xf numFmtId="177" fontId="30" fillId="27" borderId="1" xfId="34" applyNumberFormat="1" applyFont="1" applyFill="1" applyBorder="1" applyAlignment="1">
      <alignment horizontal="right" vertical="center"/>
    </xf>
    <xf numFmtId="178" fontId="36" fillId="27" borderId="1" xfId="34" applyNumberFormat="1" applyFont="1" applyFill="1" applyBorder="1" applyAlignment="1">
      <alignment horizontal="right"/>
    </xf>
    <xf numFmtId="49" fontId="30" fillId="0" borderId="1" xfId="34" applyNumberFormat="1" applyFont="1" applyFill="1" applyBorder="1" applyAlignment="1">
      <alignment horizontal="center" vertical="center"/>
    </xf>
    <xf numFmtId="0" fontId="30" fillId="0" borderId="1" xfId="34" applyFont="1" applyFill="1" applyBorder="1" applyAlignment="1">
      <alignment horizontal="left" vertical="center"/>
    </xf>
    <xf numFmtId="0" fontId="30" fillId="0" borderId="1" xfId="34" applyFont="1" applyFill="1" applyBorder="1" applyAlignment="1">
      <alignment horizontal="right" vertical="center"/>
    </xf>
    <xf numFmtId="43" fontId="30" fillId="28" borderId="1" xfId="64" applyFont="1" applyFill="1" applyBorder="1" applyAlignment="1">
      <alignment horizontal="right" vertical="center" wrapText="1"/>
    </xf>
    <xf numFmtId="0" fontId="36" fillId="27" borderId="12" xfId="34" applyFont="1" applyFill="1" applyBorder="1" applyAlignment="1">
      <alignment horizontal="center" vertical="center"/>
    </xf>
    <xf numFmtId="0" fontId="36" fillId="27" borderId="0" xfId="34" applyFont="1" applyFill="1" applyBorder="1" applyAlignment="1">
      <alignment horizontal="left"/>
    </xf>
    <xf numFmtId="0" fontId="30" fillId="27" borderId="0" xfId="34" applyFont="1" applyFill="1" applyBorder="1" applyAlignment="1"/>
    <xf numFmtId="177" fontId="30" fillId="27" borderId="0" xfId="34" applyNumberFormat="1" applyFont="1" applyFill="1" applyBorder="1" applyAlignment="1">
      <alignment horizontal="right" vertical="center"/>
    </xf>
    <xf numFmtId="178" fontId="36" fillId="27" borderId="13" xfId="34" applyNumberFormat="1" applyFont="1" applyFill="1" applyBorder="1" applyAlignment="1">
      <alignment horizontal="right"/>
    </xf>
    <xf numFmtId="0" fontId="30" fillId="28" borderId="1" xfId="34" applyFont="1" applyFill="1" applyBorder="1" applyAlignment="1">
      <alignment horizontal="right" vertical="center"/>
    </xf>
    <xf numFmtId="43" fontId="30" fillId="28" borderId="1" xfId="34" applyNumberFormat="1" applyFont="1" applyFill="1" applyBorder="1" applyAlignment="1">
      <alignment horizontal="right" vertical="center"/>
    </xf>
    <xf numFmtId="0" fontId="30" fillId="28" borderId="1" xfId="34" applyFont="1" applyFill="1" applyBorder="1" applyAlignment="1">
      <alignment horizontal="left" vertical="center"/>
    </xf>
    <xf numFmtId="43" fontId="30" fillId="28" borderId="1" xfId="34" applyNumberFormat="1" applyFont="1" applyFill="1" applyBorder="1" applyAlignment="1">
      <alignment horizontal="right"/>
    </xf>
    <xf numFmtId="0" fontId="39" fillId="27" borderId="12" xfId="0" applyFont="1" applyFill="1" applyBorder="1" applyAlignment="1">
      <alignment horizontal="center" vertical="center"/>
    </xf>
    <xf numFmtId="0" fontId="39" fillId="27" borderId="0" xfId="0" applyFont="1" applyFill="1" applyBorder="1" applyAlignment="1">
      <alignment horizontal="left"/>
    </xf>
    <xf numFmtId="0" fontId="40" fillId="27" borderId="0" xfId="0" applyFont="1" applyFill="1" applyBorder="1"/>
    <xf numFmtId="177" fontId="40" fillId="27" borderId="0" xfId="0" applyNumberFormat="1" applyFont="1" applyFill="1" applyBorder="1" applyAlignment="1">
      <alignment horizontal="right" vertical="center"/>
    </xf>
    <xf numFmtId="178" fontId="39" fillId="27" borderId="13" xfId="0" applyNumberFormat="1" applyFont="1" applyFill="1" applyBorder="1" applyAlignment="1">
      <alignment horizontal="right"/>
    </xf>
    <xf numFmtId="49" fontId="30" fillId="28" borderId="1" xfId="34" applyNumberFormat="1" applyFont="1" applyFill="1" applyBorder="1" applyAlignment="1">
      <alignment horizontal="center" vertical="center"/>
    </xf>
    <xf numFmtId="0" fontId="37" fillId="28" borderId="16" xfId="34" applyFont="1" applyFill="1" applyBorder="1" applyAlignment="1">
      <alignment horizontal="left" vertical="center"/>
    </xf>
    <xf numFmtId="43" fontId="30" fillId="0" borderId="1" xfId="34" applyNumberFormat="1" applyFont="1" applyBorder="1" applyAlignment="1">
      <alignment horizontal="right"/>
    </xf>
    <xf numFmtId="0" fontId="37" fillId="28" borderId="1" xfId="0" applyFont="1" applyFill="1" applyBorder="1" applyAlignment="1">
      <alignment horizontal="left" vertical="center"/>
    </xf>
    <xf numFmtId="0" fontId="30" fillId="28" borderId="1" xfId="0" applyFont="1" applyFill="1" applyBorder="1" applyAlignment="1">
      <alignment horizontal="right" vertical="center"/>
    </xf>
    <xf numFmtId="0" fontId="30" fillId="28" borderId="1" xfId="0" applyFont="1" applyFill="1" applyBorder="1" applyAlignment="1">
      <alignment horizontal="left"/>
    </xf>
    <xf numFmtId="49" fontId="37" fillId="28" borderId="1" xfId="0" applyNumberFormat="1" applyFont="1" applyFill="1" applyBorder="1" applyAlignment="1">
      <alignment horizontal="center" vertical="center"/>
    </xf>
    <xf numFmtId="179" fontId="30" fillId="28" borderId="1" xfId="0" applyNumberFormat="1" applyFont="1" applyFill="1" applyBorder="1" applyAlignment="1">
      <alignment horizontal="right" vertical="center"/>
    </xf>
    <xf numFmtId="0" fontId="30" fillId="0" borderId="1" xfId="0" applyFont="1" applyBorder="1" applyAlignment="1">
      <alignment horizontal="right" vertical="center"/>
    </xf>
    <xf numFmtId="179" fontId="30" fillId="0" borderId="1" xfId="0" applyNumberFormat="1" applyFont="1" applyBorder="1" applyAlignment="1">
      <alignment horizontal="right" vertical="center"/>
    </xf>
    <xf numFmtId="0" fontId="41" fillId="27" borderId="12" xfId="0" applyFont="1" applyFill="1" applyBorder="1" applyAlignment="1">
      <alignment horizontal="center" vertical="center"/>
    </xf>
    <xf numFmtId="0" fontId="30" fillId="28" borderId="1" xfId="0" applyFont="1" applyFill="1" applyBorder="1" applyAlignment="1">
      <alignment horizontal="left" vertical="center"/>
    </xf>
    <xf numFmtId="43" fontId="36" fillId="27" borderId="0" xfId="0" applyNumberFormat="1" applyFont="1" applyFill="1" applyBorder="1" applyAlignment="1">
      <alignment horizontal="left"/>
    </xf>
    <xf numFmtId="10" fontId="36" fillId="27" borderId="13" xfId="63" applyNumberFormat="1" applyFont="1" applyFill="1" applyBorder="1" applyAlignment="1">
      <alignment horizontal="right"/>
    </xf>
    <xf numFmtId="10" fontId="36" fillId="27" borderId="1" xfId="63" applyNumberFormat="1" applyFont="1" applyFill="1" applyBorder="1" applyAlignment="1">
      <alignment horizontal="left"/>
    </xf>
    <xf numFmtId="0" fontId="36" fillId="29" borderId="1" xfId="0" applyFont="1" applyFill="1" applyBorder="1" applyAlignment="1">
      <alignment horizontal="left" vertical="center"/>
    </xf>
    <xf numFmtId="180" fontId="42" fillId="0" borderId="15" xfId="0" applyNumberFormat="1" applyFont="1" applyFill="1" applyBorder="1" applyAlignment="1">
      <alignment horizontal="right"/>
    </xf>
    <xf numFmtId="0" fontId="43" fillId="0" borderId="0" xfId="0" applyFont="1" applyFill="1" applyBorder="1" applyAlignment="1">
      <alignment horizontal="center"/>
    </xf>
    <xf numFmtId="0" fontId="43" fillId="0" borderId="0" xfId="0" applyFont="1" applyFill="1" applyBorder="1" applyAlignment="1">
      <alignment horizontal="left"/>
    </xf>
    <xf numFmtId="177" fontId="32" fillId="31" borderId="1" xfId="0" applyNumberFormat="1" applyFont="1" applyFill="1" applyBorder="1" applyAlignment="1">
      <alignment horizontal="left" vertical="center" wrapText="1"/>
    </xf>
    <xf numFmtId="0" fontId="30" fillId="0" borderId="0" xfId="0" applyFont="1" applyBorder="1" applyAlignment="1">
      <alignment horizontal="center" wrapText="1"/>
    </xf>
    <xf numFmtId="0" fontId="30" fillId="0" borderId="0" xfId="0" applyFont="1" applyBorder="1" applyAlignment="1">
      <alignment wrapText="1"/>
    </xf>
    <xf numFmtId="43" fontId="30" fillId="0" borderId="0" xfId="62" applyNumberFormat="1" applyFont="1" applyBorder="1" applyAlignment="1"/>
    <xf numFmtId="2" fontId="30" fillId="0" borderId="1" xfId="62" applyNumberFormat="1" applyFont="1" applyBorder="1" applyAlignment="1"/>
    <xf numFmtId="0" fontId="30" fillId="0" borderId="14" xfId="0" applyFont="1" applyFill="1" applyBorder="1" applyAlignment="1">
      <alignment horizontal="left" vertical="center"/>
    </xf>
    <xf numFmtId="179" fontId="30" fillId="28" borderId="1" xfId="0" applyNumberFormat="1" applyFont="1" applyFill="1" applyBorder="1" applyAlignment="1">
      <alignment horizontal="left" vertical="center"/>
    </xf>
    <xf numFmtId="0" fontId="37" fillId="0" borderId="1" xfId="0" applyFont="1" applyFill="1" applyBorder="1" applyAlignment="1">
      <alignment horizontal="center" vertical="center"/>
    </xf>
    <xf numFmtId="43" fontId="46" fillId="28" borderId="1" xfId="64" applyFont="1" applyFill="1" applyBorder="1" applyAlignment="1">
      <alignment horizontal="right" vertical="center" wrapText="1"/>
    </xf>
    <xf numFmtId="0" fontId="47" fillId="28" borderId="1" xfId="34" applyFont="1" applyFill="1" applyBorder="1" applyAlignment="1">
      <alignment horizontal="left" vertical="center"/>
    </xf>
    <xf numFmtId="0" fontId="37" fillId="28" borderId="1" xfId="34" applyFont="1" applyFill="1" applyBorder="1" applyAlignment="1">
      <alignment horizontal="left" vertical="center"/>
    </xf>
    <xf numFmtId="0" fontId="46" fillId="28" borderId="1" xfId="34" applyFont="1" applyFill="1" applyBorder="1" applyAlignment="1">
      <alignment horizontal="left" vertical="center"/>
    </xf>
    <xf numFmtId="0" fontId="46" fillId="28" borderId="1" xfId="34" applyFont="1" applyFill="1" applyBorder="1" applyAlignment="1">
      <alignment horizontal="right" vertical="center"/>
    </xf>
    <xf numFmtId="49" fontId="46" fillId="28" borderId="1" xfId="66" applyNumberFormat="1" applyFont="1" applyFill="1" applyBorder="1" applyAlignment="1">
      <alignment horizontal="center" vertical="center"/>
    </xf>
    <xf numFmtId="0" fontId="30" fillId="28" borderId="11" xfId="65" applyFont="1" applyFill="1" applyBorder="1" applyAlignment="1">
      <alignment horizontal="justify" vertical="center" wrapText="1"/>
    </xf>
    <xf numFmtId="0" fontId="30" fillId="28" borderId="1" xfId="66" applyFont="1" applyFill="1" applyBorder="1" applyAlignment="1">
      <alignment horizontal="left" vertical="center"/>
    </xf>
    <xf numFmtId="0" fontId="46" fillId="28" borderId="14" xfId="66" applyFont="1" applyFill="1" applyBorder="1" applyAlignment="1">
      <alignment horizontal="left"/>
    </xf>
    <xf numFmtId="0" fontId="46" fillId="28" borderId="1" xfId="66" applyFont="1" applyFill="1" applyBorder="1" applyAlignment="1">
      <alignment horizontal="right" vertical="center"/>
    </xf>
    <xf numFmtId="0" fontId="30" fillId="28" borderId="17" xfId="65" applyFont="1" applyFill="1" applyBorder="1" applyAlignment="1">
      <alignment horizontal="justify" vertical="center" wrapText="1"/>
    </xf>
    <xf numFmtId="0" fontId="30" fillId="0" borderId="1" xfId="66" applyFont="1" applyBorder="1" applyAlignment="1">
      <alignment horizontal="left" vertical="center"/>
    </xf>
    <xf numFmtId="0" fontId="46" fillId="0" borderId="14" xfId="66" applyFont="1" applyBorder="1" applyAlignment="1">
      <alignment horizontal="left"/>
    </xf>
    <xf numFmtId="0" fontId="46" fillId="0" borderId="1" xfId="66" applyFont="1" applyBorder="1" applyAlignment="1">
      <alignment horizontal="right" vertical="center"/>
    </xf>
    <xf numFmtId="0" fontId="46" fillId="0" borderId="1" xfId="66" applyFont="1" applyBorder="1" applyAlignment="1">
      <alignment horizontal="left" vertical="center"/>
    </xf>
    <xf numFmtId="0" fontId="46" fillId="28" borderId="1" xfId="66" applyFont="1" applyFill="1" applyBorder="1" applyAlignment="1">
      <alignment horizontal="left" vertical="center"/>
    </xf>
    <xf numFmtId="0" fontId="46" fillId="28" borderId="1" xfId="0" applyFont="1" applyFill="1" applyBorder="1" applyAlignment="1">
      <alignment horizontal="right"/>
    </xf>
    <xf numFmtId="0" fontId="38" fillId="28" borderId="1" xfId="0" applyFont="1" applyFill="1" applyBorder="1" applyAlignment="1">
      <alignment vertical="center" wrapText="1"/>
    </xf>
    <xf numFmtId="0" fontId="46" fillId="28" borderId="1" xfId="0" applyFont="1" applyFill="1" applyBorder="1" applyAlignment="1">
      <alignment horizontal="left" vertical="center" wrapText="1"/>
    </xf>
    <xf numFmtId="0" fontId="46" fillId="28" borderId="1" xfId="0" applyFont="1" applyFill="1" applyBorder="1" applyAlignment="1">
      <alignment horizontal="right" vertical="center"/>
    </xf>
    <xf numFmtId="0" fontId="46" fillId="28" borderId="1" xfId="0" applyFont="1" applyFill="1" applyBorder="1" applyAlignment="1">
      <alignment horizontal="right" vertical="center" wrapText="1"/>
    </xf>
    <xf numFmtId="0" fontId="38" fillId="0" borderId="14" xfId="0" applyFont="1" applyFill="1" applyBorder="1" applyAlignment="1" applyProtection="1">
      <alignment vertical="center" wrapText="1"/>
    </xf>
    <xf numFmtId="0" fontId="30" fillId="0" borderId="14" xfId="0" applyFont="1" applyFill="1" applyBorder="1" applyAlignment="1">
      <alignment vertical="center" wrapText="1"/>
    </xf>
    <xf numFmtId="179" fontId="30" fillId="0" borderId="15" xfId="0" applyNumberFormat="1" applyFont="1" applyFill="1" applyBorder="1" applyAlignment="1">
      <alignment horizontal="right" vertical="center"/>
    </xf>
    <xf numFmtId="179" fontId="36" fillId="0" borderId="1" xfId="0" applyNumberFormat="1" applyFont="1" applyBorder="1" applyAlignment="1">
      <alignment horizontal="right"/>
    </xf>
    <xf numFmtId="43" fontId="36" fillId="28" borderId="1" xfId="64" applyFont="1" applyFill="1" applyBorder="1" applyAlignment="1">
      <alignment horizontal="right" vertical="center" wrapText="1"/>
    </xf>
    <xf numFmtId="43" fontId="36" fillId="0" borderId="1" xfId="34" applyNumberFormat="1" applyFont="1" applyBorder="1" applyAlignment="1">
      <alignment horizontal="right"/>
    </xf>
    <xf numFmtId="179" fontId="36" fillId="0" borderId="1" xfId="0" applyNumberFormat="1" applyFont="1" applyFill="1" applyBorder="1" applyAlignment="1">
      <alignment horizontal="right" vertical="center"/>
    </xf>
    <xf numFmtId="43" fontId="30" fillId="0" borderId="0" xfId="0" applyNumberFormat="1" applyFont="1" applyAlignment="1">
      <alignment horizontal="right"/>
    </xf>
    <xf numFmtId="43" fontId="30" fillId="0" borderId="0" xfId="0" applyNumberFormat="1" applyFont="1"/>
    <xf numFmtId="49" fontId="47" fillId="28" borderId="1" xfId="0" applyNumberFormat="1" applyFont="1" applyFill="1" applyBorder="1" applyAlignment="1">
      <alignment horizontal="center" vertical="center"/>
    </xf>
    <xf numFmtId="0" fontId="30" fillId="28" borderId="1" xfId="0" applyFont="1" applyFill="1" applyBorder="1" applyAlignment="1">
      <alignment horizontal="left" vertical="center" wrapText="1"/>
    </xf>
    <xf numFmtId="0" fontId="30" fillId="28" borderId="17" xfId="66" applyFont="1" applyFill="1" applyBorder="1" applyAlignment="1">
      <alignment horizontal="left" vertical="center"/>
    </xf>
    <xf numFmtId="0" fontId="30" fillId="0" borderId="12" xfId="0" applyFont="1" applyBorder="1" applyAlignment="1">
      <alignment horizontal="right"/>
    </xf>
    <xf numFmtId="179" fontId="36" fillId="0" borderId="0" xfId="0" applyNumberFormat="1" applyFont="1" applyFill="1" applyBorder="1" applyAlignment="1">
      <alignment horizontal="right" vertical="center"/>
    </xf>
    <xf numFmtId="49" fontId="37" fillId="32" borderId="1" xfId="0" applyNumberFormat="1" applyFont="1" applyFill="1" applyBorder="1" applyAlignment="1">
      <alignment horizontal="center" vertical="center"/>
    </xf>
    <xf numFmtId="0" fontId="37" fillId="32" borderId="1" xfId="0" applyFont="1" applyFill="1" applyBorder="1" applyAlignment="1">
      <alignment horizontal="left" vertical="center"/>
    </xf>
    <xf numFmtId="0" fontId="30" fillId="32" borderId="1" xfId="0" applyFont="1" applyFill="1" applyBorder="1" applyAlignment="1">
      <alignment horizontal="left" vertical="center"/>
    </xf>
    <xf numFmtId="0" fontId="30" fillId="32" borderId="1" xfId="0" applyFont="1" applyFill="1" applyBorder="1" applyAlignment="1">
      <alignment horizontal="right" vertical="center"/>
    </xf>
    <xf numFmtId="179" fontId="30" fillId="32" borderId="1" xfId="0" applyNumberFormat="1" applyFont="1" applyFill="1" applyBorder="1" applyAlignment="1">
      <alignment horizontal="right" vertical="center"/>
    </xf>
    <xf numFmtId="179" fontId="30" fillId="32" borderId="1" xfId="0" applyNumberFormat="1" applyFont="1" applyFill="1" applyBorder="1" applyAlignment="1">
      <alignment horizontal="left"/>
    </xf>
    <xf numFmtId="179" fontId="36" fillId="32" borderId="1" xfId="0" applyNumberFormat="1" applyFont="1" applyFill="1" applyBorder="1" applyAlignment="1">
      <alignment horizontal="right" vertical="center"/>
    </xf>
    <xf numFmtId="0" fontId="30" fillId="32" borderId="1" xfId="0" applyFont="1" applyFill="1" applyBorder="1" applyAlignment="1">
      <alignment wrapText="1"/>
    </xf>
    <xf numFmtId="176" fontId="30" fillId="32" borderId="1" xfId="62" applyFont="1" applyFill="1" applyBorder="1" applyAlignment="1"/>
    <xf numFmtId="0" fontId="48" fillId="0" borderId="0" xfId="0" applyFont="1"/>
    <xf numFmtId="0" fontId="30" fillId="0" borderId="11" xfId="0" applyFont="1" applyBorder="1" applyAlignment="1">
      <alignment horizontal="right"/>
    </xf>
    <xf numFmtId="0" fontId="30" fillId="0" borderId="14" xfId="0" applyFont="1" applyBorder="1" applyAlignment="1">
      <alignment horizontal="right"/>
    </xf>
    <xf numFmtId="49" fontId="37" fillId="33" borderId="1" xfId="0" applyNumberFormat="1" applyFont="1" applyFill="1" applyBorder="1" applyAlignment="1">
      <alignment horizontal="center" vertical="center"/>
    </xf>
    <xf numFmtId="0" fontId="37" fillId="33" borderId="1" xfId="0" applyFont="1" applyFill="1" applyBorder="1" applyAlignment="1">
      <alignment horizontal="left" vertical="center"/>
    </xf>
    <xf numFmtId="0" fontId="37" fillId="33" borderId="1" xfId="0" applyFont="1" applyFill="1" applyBorder="1" applyAlignment="1">
      <alignment horizontal="center" vertical="center"/>
    </xf>
    <xf numFmtId="0" fontId="30" fillId="33" borderId="1" xfId="0" applyFont="1" applyFill="1" applyBorder="1" applyAlignment="1">
      <alignment horizontal="left" vertical="center"/>
    </xf>
    <xf numFmtId="0" fontId="30" fillId="33" borderId="1" xfId="0" applyFont="1" applyFill="1" applyBorder="1" applyAlignment="1">
      <alignment horizontal="right" vertical="center"/>
    </xf>
    <xf numFmtId="179" fontId="30" fillId="33" borderId="1" xfId="0" applyNumberFormat="1" applyFont="1" applyFill="1" applyBorder="1" applyAlignment="1">
      <alignment horizontal="right" vertical="center"/>
    </xf>
    <xf numFmtId="179" fontId="30" fillId="33" borderId="1" xfId="0" applyNumberFormat="1" applyFont="1" applyFill="1" applyBorder="1" applyAlignment="1">
      <alignment horizontal="left" vertical="center"/>
    </xf>
    <xf numFmtId="0" fontId="0" fillId="33" borderId="0" xfId="0" applyFill="1"/>
    <xf numFmtId="0" fontId="38" fillId="33" borderId="1" xfId="0" applyFont="1" applyFill="1" applyBorder="1" applyAlignment="1" applyProtection="1">
      <alignment vertical="center" wrapText="1"/>
    </xf>
    <xf numFmtId="0" fontId="30" fillId="33" borderId="1" xfId="0" applyFont="1" applyFill="1" applyBorder="1" applyAlignment="1">
      <alignment vertical="center" wrapText="1"/>
    </xf>
    <xf numFmtId="0" fontId="30" fillId="0" borderId="11" xfId="34" applyFont="1" applyBorder="1" applyAlignment="1">
      <alignment horizontal="right"/>
    </xf>
    <xf numFmtId="0" fontId="30" fillId="0" borderId="14" xfId="34" applyFont="1" applyBorder="1" applyAlignment="1">
      <alignment horizontal="right"/>
    </xf>
    <xf numFmtId="0" fontId="30" fillId="0" borderId="15" xfId="34" applyFont="1" applyBorder="1" applyAlignment="1">
      <alignment horizontal="right"/>
    </xf>
    <xf numFmtId="0" fontId="29" fillId="0" borderId="0" xfId="0" applyFont="1" applyAlignment="1">
      <alignment horizontal="center"/>
    </xf>
    <xf numFmtId="0" fontId="30" fillId="0" borderId="11" xfId="0" applyFont="1" applyBorder="1" applyAlignment="1">
      <alignment horizontal="right"/>
    </xf>
    <xf numFmtId="0" fontId="30" fillId="0" borderId="14" xfId="0" applyFont="1" applyBorder="1" applyAlignment="1">
      <alignment horizontal="right"/>
    </xf>
    <xf numFmtId="0" fontId="30" fillId="0" borderId="15" xfId="0" applyFont="1" applyBorder="1" applyAlignment="1">
      <alignment horizontal="right"/>
    </xf>
    <xf numFmtId="0" fontId="30" fillId="0" borderId="1" xfId="0" applyFont="1" applyBorder="1" applyAlignment="1">
      <alignment horizontal="right"/>
    </xf>
    <xf numFmtId="0" fontId="32" fillId="30" borderId="1" xfId="0" applyFont="1" applyFill="1" applyBorder="1" applyAlignment="1">
      <alignment horizontal="center" vertical="center"/>
    </xf>
    <xf numFmtId="0" fontId="30" fillId="32" borderId="11" xfId="0" applyFont="1" applyFill="1" applyBorder="1" applyAlignment="1">
      <alignment horizontal="right"/>
    </xf>
    <xf numFmtId="0" fontId="30" fillId="32" borderId="14" xfId="0" applyFont="1" applyFill="1" applyBorder="1" applyAlignment="1">
      <alignment horizontal="right"/>
    </xf>
    <xf numFmtId="0" fontId="30" fillId="32" borderId="15" xfId="0" applyFont="1" applyFill="1" applyBorder="1" applyAlignment="1">
      <alignment horizontal="right"/>
    </xf>
    <xf numFmtId="0" fontId="36" fillId="29" borderId="11" xfId="0" applyFont="1" applyFill="1" applyBorder="1" applyAlignment="1">
      <alignment horizontal="center" vertical="center"/>
    </xf>
    <xf numFmtId="0" fontId="36" fillId="29" borderId="14" xfId="0" applyFont="1" applyFill="1" applyBorder="1" applyAlignment="1">
      <alignment horizontal="center" vertical="center"/>
    </xf>
    <xf numFmtId="0" fontId="36" fillId="29" borderId="15" xfId="0" applyFont="1" applyFill="1" applyBorder="1" applyAlignment="1">
      <alignment horizontal="center" vertical="center"/>
    </xf>
    <xf numFmtId="179" fontId="36" fillId="0" borderId="14" xfId="0" applyNumberFormat="1" applyFont="1" applyFill="1" applyBorder="1" applyAlignment="1">
      <alignment horizontal="right" vertical="center"/>
    </xf>
  </cellXfs>
  <cellStyles count="67">
    <cellStyle name="0,0_x000d__x000a_NA_x000d__x000a_" xfId="2"/>
    <cellStyle name="20% - 强调文字颜色 1" xfId="5"/>
    <cellStyle name="20% - 强调文字颜色 2" xfId="6"/>
    <cellStyle name="20% - 强调文字颜色 3" xfId="7"/>
    <cellStyle name="20% - 强调文字颜色 4" xfId="8"/>
    <cellStyle name="20% - 强调文字颜色 5" xfId="9"/>
    <cellStyle name="20% - 强调文字颜色 6" xfId="10"/>
    <cellStyle name="40% - 强调文字颜色 1" xfId="11"/>
    <cellStyle name="40% - 强调文字颜色 2" xfId="12"/>
    <cellStyle name="40% - 强调文字颜色 3" xfId="13"/>
    <cellStyle name="40% - 强调文字颜色 4" xfId="14"/>
    <cellStyle name="40% - 强调文字颜色 5" xfId="15"/>
    <cellStyle name="40% - 强调文字颜色 6" xfId="16"/>
    <cellStyle name="60% - 强调文字颜色 1" xfId="17"/>
    <cellStyle name="60% - 强调文字颜色 2" xfId="18"/>
    <cellStyle name="60% - 强调文字颜色 3" xfId="19"/>
    <cellStyle name="60% - 强调文字颜色 4" xfId="20"/>
    <cellStyle name="60% - 强调文字颜色 5" xfId="21"/>
    <cellStyle name="60% - 强调文字颜色 6" xfId="22"/>
    <cellStyle name="Comma 2" xfId="4"/>
    <cellStyle name="Normal 2" xfId="3"/>
    <cellStyle name="Normal 3" xfId="23"/>
    <cellStyle name="Normal_Event Logistic Service RFQ Template_v3" xfId="1"/>
    <cellStyle name="百分比" xfId="63" builtinId="5"/>
    <cellStyle name="标题" xfId="24"/>
    <cellStyle name="标题 1" xfId="25"/>
    <cellStyle name="标题 2" xfId="26"/>
    <cellStyle name="标题 3" xfId="27"/>
    <cellStyle name="标题 4" xfId="28"/>
    <cellStyle name="标题_20131026　杭州無錫2日間見積もり(0929)" xfId="29"/>
    <cellStyle name="標準_Meeting Request（1125 价）" xfId="30"/>
    <cellStyle name="差" xfId="31"/>
    <cellStyle name="差_20131026　杭州無錫2日間見積もり(0929)" xfId="32"/>
    <cellStyle name="差_Meeting Request（1125 价）" xfId="33"/>
    <cellStyle name="常规" xfId="0" builtinId="0"/>
    <cellStyle name="常规 2" xfId="34"/>
    <cellStyle name="常规 2 2" xfId="66"/>
    <cellStyle name="常规 2 2 4" xfId="35"/>
    <cellStyle name="常规 2 5" xfId="36"/>
    <cellStyle name="常规 3" xfId="37"/>
    <cellStyle name="常规 3 2" xfId="38"/>
    <cellStyle name="常规 3 3" xfId="39"/>
    <cellStyle name="常规 4" xfId="40"/>
    <cellStyle name="常规 5" xfId="41"/>
    <cellStyle name="常规_Sheet1" xfId="65"/>
    <cellStyle name="好" xfId="42"/>
    <cellStyle name="好_20131026　杭州無錫2日間見積もり(0929)" xfId="43"/>
    <cellStyle name="好_Meeting Request（1125 价）" xfId="44"/>
    <cellStyle name="汇总" xfId="45"/>
    <cellStyle name="计算" xfId="46"/>
    <cellStyle name="检查单元格" xfId="47"/>
    <cellStyle name="解释性文本" xfId="48"/>
    <cellStyle name="警告文本" xfId="49"/>
    <cellStyle name="链接单元格" xfId="50"/>
    <cellStyle name="千位分隔" xfId="62" builtinId="3"/>
    <cellStyle name="千位分隔 2" xfId="64"/>
    <cellStyle name="强调文字颜色 1" xfId="51"/>
    <cellStyle name="强调文字颜色 2" xfId="52"/>
    <cellStyle name="强调文字颜色 3" xfId="53"/>
    <cellStyle name="强调文字颜色 4" xfId="54"/>
    <cellStyle name="强调文字颜色 5" xfId="55"/>
    <cellStyle name="强调文字颜色 6" xfId="56"/>
    <cellStyle name="适中" xfId="57"/>
    <cellStyle name="输出" xfId="58"/>
    <cellStyle name="输入" xfId="59"/>
    <cellStyle name="样式 1" xfId="60"/>
    <cellStyle name="注释" xfId="6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19050</xdr:colOff>
      <xdr:row>51</xdr:row>
      <xdr:rowOff>257175</xdr:rowOff>
    </xdr:from>
    <xdr:to>
      <xdr:col>4</xdr:col>
      <xdr:colOff>19050</xdr:colOff>
      <xdr:row>51</xdr:row>
      <xdr:rowOff>257175</xdr:rowOff>
    </xdr:to>
    <xdr:sp macro="" textlink="">
      <xdr:nvSpPr>
        <xdr:cNvPr id="2" name="Line 3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>
          <a:spLocks noChangeShapeType="1"/>
        </xdr:cNvSpPr>
      </xdr:nvSpPr>
      <xdr:spPr bwMode="auto">
        <a:xfrm>
          <a:off x="8256270" y="1201483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19050</xdr:colOff>
      <xdr:row>50</xdr:row>
      <xdr:rowOff>257175</xdr:rowOff>
    </xdr:from>
    <xdr:to>
      <xdr:col>4</xdr:col>
      <xdr:colOff>19050</xdr:colOff>
      <xdr:row>50</xdr:row>
      <xdr:rowOff>257175</xdr:rowOff>
    </xdr:to>
    <xdr:sp macro="" textlink="">
      <xdr:nvSpPr>
        <xdr:cNvPr id="2" name="Line 3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>
          <a:spLocks noChangeShapeType="1"/>
        </xdr:cNvSpPr>
      </xdr:nvSpPr>
      <xdr:spPr bwMode="auto">
        <a:xfrm>
          <a:off x="6457950" y="20126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K89"/>
  <sheetViews>
    <sheetView tabSelected="1" topLeftCell="C1" zoomScale="85" zoomScaleNormal="85" workbookViewId="0">
      <selection activeCell="J19" sqref="J19"/>
    </sheetView>
  </sheetViews>
  <sheetFormatPr defaultRowHeight="14.25"/>
  <cols>
    <col min="2" max="2" width="8.5" customWidth="1"/>
    <col min="3" max="3" width="61.625" customWidth="1"/>
    <col min="4" max="4" width="29.25" customWidth="1"/>
    <col min="5" max="5" width="21.625" customWidth="1"/>
    <col min="6" max="7" width="8.625" customWidth="1"/>
    <col min="8" max="8" width="13.5" customWidth="1"/>
    <col min="9" max="9" width="13.625" customWidth="1"/>
    <col min="10" max="10" width="18.5" customWidth="1"/>
  </cols>
  <sheetData>
    <row r="2" spans="2:10" ht="22.5">
      <c r="B2" s="156" t="s">
        <v>113</v>
      </c>
      <c r="C2" s="156"/>
      <c r="D2" s="156"/>
      <c r="E2" s="156"/>
      <c r="F2" s="1"/>
      <c r="G2" s="2"/>
      <c r="H2" s="2"/>
      <c r="I2" s="2"/>
      <c r="J2" s="3"/>
    </row>
    <row r="3" spans="2:10" ht="35.25">
      <c r="B3" s="4"/>
      <c r="C3" s="5" t="s">
        <v>12</v>
      </c>
      <c r="D3" s="6" t="s">
        <v>46</v>
      </c>
      <c r="E3" s="1"/>
      <c r="F3" s="2"/>
      <c r="G3" s="2"/>
      <c r="H3" s="2"/>
      <c r="I3" s="2"/>
      <c r="J3" s="3"/>
    </row>
    <row r="4" spans="2:10" ht="18">
      <c r="B4" s="7" t="s">
        <v>13</v>
      </c>
      <c r="C4" s="8" t="s">
        <v>14</v>
      </c>
      <c r="D4" s="8" t="s">
        <v>15</v>
      </c>
      <c r="E4" s="1"/>
      <c r="F4" s="9"/>
      <c r="G4" s="2"/>
      <c r="H4" s="2"/>
      <c r="I4" s="2"/>
      <c r="J4" s="3"/>
    </row>
    <row r="5" spans="2:10" ht="18">
      <c r="B5" s="10">
        <v>1</v>
      </c>
      <c r="C5" s="11" t="s">
        <v>0</v>
      </c>
      <c r="D5" s="12">
        <f>I27</f>
        <v>1110</v>
      </c>
      <c r="E5" s="1"/>
      <c r="F5" s="13"/>
      <c r="G5" s="2"/>
      <c r="H5" s="2"/>
      <c r="I5" s="2"/>
      <c r="J5" s="3"/>
    </row>
    <row r="6" spans="2:10" ht="18">
      <c r="B6" s="10">
        <v>2</v>
      </c>
      <c r="C6" s="11" t="s">
        <v>1</v>
      </c>
      <c r="D6" s="12">
        <f>I32</f>
        <v>6010</v>
      </c>
      <c r="E6" s="1"/>
      <c r="F6" s="13"/>
      <c r="G6" s="2"/>
      <c r="H6" s="2"/>
      <c r="I6" s="2"/>
      <c r="J6" s="3"/>
    </row>
    <row r="7" spans="2:10" ht="18">
      <c r="B7" s="10">
        <v>3</v>
      </c>
      <c r="C7" s="11" t="s">
        <v>2</v>
      </c>
      <c r="D7" s="12">
        <f>I36</f>
        <v>920</v>
      </c>
      <c r="E7" s="1"/>
      <c r="F7" s="13"/>
      <c r="G7" s="2"/>
      <c r="H7" s="2"/>
      <c r="I7" s="2"/>
      <c r="J7" s="3"/>
    </row>
    <row r="8" spans="2:10" ht="18">
      <c r="B8" s="10">
        <v>4</v>
      </c>
      <c r="C8" s="11" t="s">
        <v>3</v>
      </c>
      <c r="D8" s="12">
        <f>I40</f>
        <v>0</v>
      </c>
      <c r="E8" s="1"/>
      <c r="F8" s="13"/>
      <c r="G8" s="2"/>
      <c r="H8" s="2"/>
      <c r="I8" s="2"/>
      <c r="J8" s="3"/>
    </row>
    <row r="9" spans="2:10" ht="18">
      <c r="B9" s="10">
        <v>5</v>
      </c>
      <c r="C9" s="11" t="s">
        <v>16</v>
      </c>
      <c r="D9" s="12">
        <f>I43</f>
        <v>0</v>
      </c>
      <c r="E9" s="1"/>
      <c r="F9" s="13"/>
      <c r="G9" s="2"/>
      <c r="H9" s="2"/>
      <c r="I9" s="2"/>
      <c r="J9" s="3"/>
    </row>
    <row r="10" spans="2:10" ht="18">
      <c r="B10" s="10">
        <v>6</v>
      </c>
      <c r="C10" s="11" t="s">
        <v>4</v>
      </c>
      <c r="D10" s="12">
        <f>I52</f>
        <v>16000</v>
      </c>
      <c r="E10" s="1"/>
      <c r="F10" s="13"/>
      <c r="G10" s="2"/>
      <c r="H10" s="2"/>
      <c r="I10" s="2"/>
      <c r="J10" s="3"/>
    </row>
    <row r="11" spans="2:10" ht="18">
      <c r="B11" s="10">
        <v>7</v>
      </c>
      <c r="C11" s="11" t="s">
        <v>5</v>
      </c>
      <c r="D11" s="12">
        <f>I55</f>
        <v>476</v>
      </c>
      <c r="E11" s="1"/>
      <c r="F11" s="13"/>
      <c r="G11" s="13"/>
      <c r="H11" s="2"/>
      <c r="I11" s="2"/>
      <c r="J11" s="3"/>
    </row>
    <row r="12" spans="2:10" ht="18">
      <c r="B12" s="10">
        <v>8</v>
      </c>
      <c r="C12" s="11" t="s">
        <v>6</v>
      </c>
      <c r="D12" s="12">
        <f>I58</f>
        <v>5274</v>
      </c>
      <c r="E12" s="1"/>
      <c r="F12" s="13"/>
      <c r="G12" s="13"/>
      <c r="H12" s="2"/>
      <c r="I12" s="2"/>
      <c r="J12" s="3"/>
    </row>
    <row r="13" spans="2:10" ht="18">
      <c r="B13" s="10">
        <v>9</v>
      </c>
      <c r="C13" s="11" t="s">
        <v>7</v>
      </c>
      <c r="D13" s="12">
        <f>I62</f>
        <v>0</v>
      </c>
      <c r="E13" s="1"/>
      <c r="F13" s="14"/>
      <c r="G13" s="14"/>
      <c r="H13" s="2"/>
      <c r="I13" s="2"/>
      <c r="J13" s="3"/>
    </row>
    <row r="14" spans="2:10" ht="18">
      <c r="B14" s="10">
        <v>10</v>
      </c>
      <c r="C14" s="11" t="s">
        <v>17</v>
      </c>
      <c r="D14" s="12">
        <f>I66</f>
        <v>0</v>
      </c>
      <c r="E14" s="1"/>
      <c r="F14" s="14"/>
      <c r="G14" s="14"/>
      <c r="H14" s="14"/>
      <c r="I14" s="2"/>
      <c r="J14" s="3"/>
    </row>
    <row r="15" spans="2:10" ht="18">
      <c r="B15" s="10">
        <v>11</v>
      </c>
      <c r="C15" s="11" t="s">
        <v>8</v>
      </c>
      <c r="D15" s="12">
        <f>I71</f>
        <v>0</v>
      </c>
      <c r="E15" s="1"/>
      <c r="F15" s="14"/>
      <c r="G15" s="14"/>
      <c r="H15" s="14"/>
      <c r="I15" s="2"/>
      <c r="J15" s="3"/>
    </row>
    <row r="16" spans="2:10" ht="18">
      <c r="B16" s="10">
        <v>12</v>
      </c>
      <c r="C16" s="11" t="s">
        <v>50</v>
      </c>
      <c r="D16" s="12">
        <f>I75</f>
        <v>0</v>
      </c>
      <c r="E16" s="1"/>
      <c r="F16" s="14"/>
      <c r="G16" s="14"/>
      <c r="H16" s="14"/>
      <c r="I16" s="2"/>
      <c r="J16" s="3"/>
    </row>
    <row r="17" spans="2:10" ht="18">
      <c r="B17" s="10">
        <v>13</v>
      </c>
      <c r="C17" s="11" t="s">
        <v>49</v>
      </c>
      <c r="D17" s="12">
        <f>I79</f>
        <v>3000</v>
      </c>
      <c r="E17" s="125"/>
      <c r="F17" s="14"/>
      <c r="G17" s="14"/>
      <c r="H17" s="14"/>
      <c r="I17" s="2"/>
      <c r="J17" s="3"/>
    </row>
    <row r="18" spans="2:10" ht="18">
      <c r="B18" s="10">
        <v>14</v>
      </c>
      <c r="C18" s="138" t="s">
        <v>111</v>
      </c>
      <c r="D18" s="139">
        <f>I84</f>
        <v>1460</v>
      </c>
      <c r="E18" s="125"/>
      <c r="F18" s="14"/>
      <c r="G18" s="14"/>
      <c r="H18" s="14"/>
      <c r="I18" s="2"/>
      <c r="J18" s="3"/>
    </row>
    <row r="19" spans="2:10" ht="17.25">
      <c r="B19" s="10">
        <v>15</v>
      </c>
      <c r="C19" s="11" t="s">
        <v>9</v>
      </c>
      <c r="D19" s="92">
        <f>I86</f>
        <v>2055</v>
      </c>
      <c r="E19" s="125"/>
      <c r="F19" s="2"/>
      <c r="G19" s="2"/>
      <c r="H19" s="2"/>
      <c r="I19" s="2"/>
      <c r="J19" s="3"/>
    </row>
    <row r="20" spans="2:10" ht="17.25">
      <c r="B20" s="15"/>
      <c r="C20" s="11" t="s">
        <v>10</v>
      </c>
      <c r="D20" s="16">
        <f>SUM(D5:D19)</f>
        <v>36305</v>
      </c>
      <c r="E20" s="1"/>
      <c r="F20" s="2"/>
      <c r="G20" s="2"/>
      <c r="H20" s="2"/>
      <c r="I20" s="2"/>
      <c r="J20" s="3"/>
    </row>
    <row r="21" spans="2:10" ht="17.25">
      <c r="B21" s="89"/>
      <c r="C21" s="90"/>
      <c r="D21" s="91"/>
      <c r="E21" s="1"/>
      <c r="F21" s="2"/>
      <c r="G21" s="2"/>
      <c r="H21" s="2"/>
      <c r="I21" s="2"/>
      <c r="J21" s="3"/>
    </row>
    <row r="22" spans="2:10" ht="22.5">
      <c r="B22" s="17"/>
      <c r="C22" s="18" t="s">
        <v>18</v>
      </c>
      <c r="D22" s="19"/>
      <c r="E22" s="20"/>
      <c r="F22" s="20"/>
      <c r="G22" s="21"/>
      <c r="H22" s="21"/>
      <c r="I22" s="21"/>
      <c r="J22" s="22"/>
    </row>
    <row r="23" spans="2:10" ht="36">
      <c r="B23" s="23" t="s">
        <v>19</v>
      </c>
      <c r="C23" s="23" t="s">
        <v>20</v>
      </c>
      <c r="D23" s="23" t="s">
        <v>21</v>
      </c>
      <c r="E23" s="23" t="s">
        <v>22</v>
      </c>
      <c r="F23" s="24" t="s">
        <v>23</v>
      </c>
      <c r="G23" s="25" t="s">
        <v>24</v>
      </c>
      <c r="H23" s="26" t="s">
        <v>25</v>
      </c>
      <c r="I23" s="27" t="s">
        <v>26</v>
      </c>
      <c r="J23" s="88" t="s">
        <v>47</v>
      </c>
    </row>
    <row r="24" spans="2:10" ht="18">
      <c r="B24" s="28">
        <v>1</v>
      </c>
      <c r="C24" s="29" t="str">
        <f>C5</f>
        <v>会议活动策划 Meeting\Event Design</v>
      </c>
      <c r="D24" s="29"/>
      <c r="E24" s="30"/>
      <c r="F24" s="31"/>
      <c r="G24" s="31"/>
      <c r="H24" s="31"/>
      <c r="I24" s="32"/>
      <c r="J24" s="33"/>
    </row>
    <row r="25" spans="2:10" ht="17.25">
      <c r="B25" s="143" t="s">
        <v>27</v>
      </c>
      <c r="C25" s="151" t="s">
        <v>94</v>
      </c>
      <c r="D25" s="147" t="s">
        <v>51</v>
      </c>
      <c r="E25" s="146">
        <v>1</v>
      </c>
      <c r="F25" s="152">
        <v>1</v>
      </c>
      <c r="G25" s="152">
        <v>0</v>
      </c>
      <c r="H25" s="148">
        <v>5600</v>
      </c>
      <c r="I25" s="148">
        <f>H25*G25*E25</f>
        <v>0</v>
      </c>
      <c r="J25" s="149">
        <v>5600</v>
      </c>
    </row>
    <row r="26" spans="2:10" ht="17.25">
      <c r="B26" s="34" t="s">
        <v>89</v>
      </c>
      <c r="C26" s="117" t="s">
        <v>100</v>
      </c>
      <c r="D26" s="37" t="s">
        <v>51</v>
      </c>
      <c r="E26" s="93">
        <v>1</v>
      </c>
      <c r="F26" s="118"/>
      <c r="G26" s="118">
        <v>1</v>
      </c>
      <c r="H26" s="119">
        <v>1110</v>
      </c>
      <c r="I26" s="39">
        <f>H26*G26*E26</f>
        <v>1110</v>
      </c>
      <c r="J26" s="40">
        <v>1100</v>
      </c>
    </row>
    <row r="27" spans="2:10" ht="18">
      <c r="B27" s="157" t="s">
        <v>28</v>
      </c>
      <c r="C27" s="158"/>
      <c r="D27" s="158"/>
      <c r="E27" s="158"/>
      <c r="F27" s="158"/>
      <c r="G27" s="158"/>
      <c r="H27" s="159"/>
      <c r="I27" s="120">
        <f>SUM(I25:I26)</f>
        <v>1110</v>
      </c>
      <c r="J27" s="43"/>
    </row>
    <row r="28" spans="2:10" ht="18">
      <c r="B28" s="28">
        <v>2</v>
      </c>
      <c r="C28" s="29" t="str">
        <f>C6</f>
        <v>背景板制作 Back Drop</v>
      </c>
      <c r="D28" s="29"/>
      <c r="E28" s="30"/>
      <c r="F28" s="31"/>
      <c r="G28" s="31"/>
      <c r="H28" s="31"/>
      <c r="I28" s="32"/>
      <c r="J28" s="32"/>
    </row>
    <row r="29" spans="2:10" ht="17.25">
      <c r="B29" s="34" t="s">
        <v>29</v>
      </c>
      <c r="C29" s="35" t="s">
        <v>80</v>
      </c>
      <c r="D29" s="36" t="s">
        <v>71</v>
      </c>
      <c r="E29" s="41" t="s">
        <v>102</v>
      </c>
      <c r="F29" s="37">
        <v>30</v>
      </c>
      <c r="G29" s="44">
        <v>1</v>
      </c>
      <c r="H29" s="39">
        <v>95</v>
      </c>
      <c r="I29" s="39">
        <f>F29*G29*H29</f>
        <v>2850</v>
      </c>
      <c r="J29" s="43">
        <v>95</v>
      </c>
    </row>
    <row r="30" spans="2:10" ht="17.25">
      <c r="B30" s="34" t="s">
        <v>63</v>
      </c>
      <c r="C30" s="113" t="s">
        <v>81</v>
      </c>
      <c r="D30" s="80" t="s">
        <v>70</v>
      </c>
      <c r="E30" s="114" t="s">
        <v>101</v>
      </c>
      <c r="F30" s="115">
        <v>18</v>
      </c>
      <c r="G30" s="116">
        <v>1</v>
      </c>
      <c r="H30" s="96">
        <v>95</v>
      </c>
      <c r="I30" s="96">
        <f>F30*G30*H30</f>
        <v>1710</v>
      </c>
      <c r="J30" s="43">
        <v>95</v>
      </c>
    </row>
    <row r="31" spans="2:10" ht="17.25">
      <c r="B31" s="126" t="s">
        <v>64</v>
      </c>
      <c r="C31" s="113" t="s">
        <v>52</v>
      </c>
      <c r="D31" s="80" t="s">
        <v>70</v>
      </c>
      <c r="E31" s="127"/>
      <c r="F31" s="115">
        <v>50</v>
      </c>
      <c r="G31" s="116">
        <v>1</v>
      </c>
      <c r="H31" s="96">
        <v>29</v>
      </c>
      <c r="I31" s="96">
        <f>F31*G31*H31</f>
        <v>1450</v>
      </c>
      <c r="J31" s="43">
        <v>29</v>
      </c>
    </row>
    <row r="32" spans="2:10" ht="18">
      <c r="B32" s="160" t="s">
        <v>28</v>
      </c>
      <c r="C32" s="160"/>
      <c r="D32" s="160"/>
      <c r="E32" s="160"/>
      <c r="F32" s="160"/>
      <c r="G32" s="160"/>
      <c r="H32" s="160"/>
      <c r="I32" s="120">
        <f>SUM(I29:I31)</f>
        <v>6010</v>
      </c>
      <c r="J32" s="43"/>
    </row>
    <row r="33" spans="2:10" ht="18">
      <c r="B33" s="46">
        <v>3</v>
      </c>
      <c r="C33" s="47" t="s">
        <v>2</v>
      </c>
      <c r="D33" s="47"/>
      <c r="E33" s="48"/>
      <c r="F33" s="49"/>
      <c r="G33" s="49"/>
      <c r="H33" s="49"/>
      <c r="I33" s="50"/>
      <c r="J33" s="50"/>
    </row>
    <row r="34" spans="2:10" ht="17.25">
      <c r="B34" s="51" t="s">
        <v>30</v>
      </c>
      <c r="C34" s="45" t="s">
        <v>91</v>
      </c>
      <c r="D34" s="45"/>
      <c r="E34" s="52"/>
      <c r="F34" s="53">
        <v>6</v>
      </c>
      <c r="G34" s="53">
        <v>1</v>
      </c>
      <c r="H34" s="54">
        <v>20</v>
      </c>
      <c r="I34" s="54">
        <f>H34*F34</f>
        <v>120</v>
      </c>
      <c r="J34" s="43"/>
    </row>
    <row r="35" spans="2:10" ht="17.25">
      <c r="B35" s="51" t="s">
        <v>31</v>
      </c>
      <c r="C35" s="97" t="s">
        <v>92</v>
      </c>
      <c r="D35" s="98" t="s">
        <v>65</v>
      </c>
      <c r="E35" s="99" t="s">
        <v>93</v>
      </c>
      <c r="F35" s="100">
        <v>4</v>
      </c>
      <c r="G35" s="100">
        <v>1</v>
      </c>
      <c r="H35" s="96">
        <v>200</v>
      </c>
      <c r="I35" s="96">
        <f>F35*G35*H35</f>
        <v>800</v>
      </c>
      <c r="J35" s="43">
        <v>200</v>
      </c>
    </row>
    <row r="36" spans="2:10" ht="18">
      <c r="B36" s="153" t="s">
        <v>28</v>
      </c>
      <c r="C36" s="154"/>
      <c r="D36" s="154"/>
      <c r="E36" s="154"/>
      <c r="F36" s="154"/>
      <c r="G36" s="154"/>
      <c r="H36" s="155"/>
      <c r="I36" s="121">
        <f>SUM(I34:I35)</f>
        <v>920</v>
      </c>
      <c r="J36" s="43"/>
    </row>
    <row r="37" spans="2:10" ht="18" hidden="1">
      <c r="B37" s="55">
        <v>4</v>
      </c>
      <c r="C37" s="56" t="s">
        <v>3</v>
      </c>
      <c r="D37" s="56"/>
      <c r="E37" s="57"/>
      <c r="F37" s="58"/>
      <c r="G37" s="58"/>
      <c r="H37" s="58"/>
      <c r="I37" s="59"/>
      <c r="J37" s="59"/>
    </row>
    <row r="38" spans="2:10" ht="17.25" hidden="1">
      <c r="B38" s="51" t="s">
        <v>32</v>
      </c>
      <c r="C38" s="45"/>
      <c r="D38" s="45"/>
      <c r="E38" s="52"/>
      <c r="F38" s="60"/>
      <c r="G38" s="53"/>
      <c r="H38" s="54"/>
      <c r="I38" s="61"/>
      <c r="J38" s="43"/>
    </row>
    <row r="39" spans="2:10" ht="17.25" hidden="1">
      <c r="B39" s="51" t="s">
        <v>33</v>
      </c>
      <c r="C39" s="45"/>
      <c r="D39" s="45"/>
      <c r="E39" s="52"/>
      <c r="F39" s="60"/>
      <c r="G39" s="53"/>
      <c r="H39" s="54"/>
      <c r="I39" s="61"/>
      <c r="J39" s="43"/>
    </row>
    <row r="40" spans="2:10" ht="17.25" hidden="1">
      <c r="B40" s="153" t="s">
        <v>28</v>
      </c>
      <c r="C40" s="154"/>
      <c r="D40" s="154"/>
      <c r="E40" s="154"/>
      <c r="F40" s="154"/>
      <c r="G40" s="154"/>
      <c r="H40" s="155"/>
      <c r="I40" s="63">
        <f>SUM(I38:I39)</f>
        <v>0</v>
      </c>
      <c r="J40" s="43"/>
    </row>
    <row r="41" spans="2:10" ht="15.75" hidden="1">
      <c r="B41" s="64">
        <v>5</v>
      </c>
      <c r="C41" s="65" t="str">
        <f>C9</f>
        <v>视频文件制作  Opening/Introduction Video Production</v>
      </c>
      <c r="D41" s="65"/>
      <c r="E41" s="66"/>
      <c r="F41" s="67"/>
      <c r="G41" s="67"/>
      <c r="H41" s="67"/>
      <c r="I41" s="68"/>
      <c r="J41" s="68"/>
    </row>
    <row r="42" spans="2:10" ht="17.25" hidden="1">
      <c r="B42" s="69" t="s">
        <v>34</v>
      </c>
      <c r="C42" s="70"/>
      <c r="D42" s="62"/>
      <c r="E42" s="62"/>
      <c r="F42" s="60"/>
      <c r="G42" s="60"/>
      <c r="H42" s="54"/>
      <c r="I42" s="61">
        <f>F42*G42*H42</f>
        <v>0</v>
      </c>
      <c r="J42" s="43"/>
    </row>
    <row r="43" spans="2:10" ht="17.25" hidden="1">
      <c r="B43" s="153" t="s">
        <v>28</v>
      </c>
      <c r="C43" s="154"/>
      <c r="D43" s="154"/>
      <c r="E43" s="154"/>
      <c r="F43" s="154"/>
      <c r="G43" s="154"/>
      <c r="H43" s="155"/>
      <c r="I43" s="71">
        <f>SUM(I42:I42)</f>
        <v>0</v>
      </c>
      <c r="J43" s="43"/>
    </row>
    <row r="44" spans="2:10" ht="18">
      <c r="B44" s="46">
        <v>6</v>
      </c>
      <c r="C44" s="47" t="str">
        <f>C10</f>
        <v>音响设备AV</v>
      </c>
      <c r="D44" s="47"/>
      <c r="E44" s="48"/>
      <c r="F44" s="49"/>
      <c r="G44" s="49"/>
      <c r="H44" s="49"/>
      <c r="I44" s="50"/>
      <c r="J44" s="50"/>
    </row>
    <row r="45" spans="2:10" ht="17.25">
      <c r="B45" s="101" t="s">
        <v>73</v>
      </c>
      <c r="C45" s="102" t="s">
        <v>104</v>
      </c>
      <c r="D45" s="103" t="s">
        <v>53</v>
      </c>
      <c r="E45" s="104"/>
      <c r="F45" s="105">
        <v>2</v>
      </c>
      <c r="G45" s="105">
        <v>1</v>
      </c>
      <c r="H45" s="96">
        <v>4800</v>
      </c>
      <c r="I45" s="96">
        <f t="shared" ref="I45:I48" si="0">F45*G45*H45</f>
        <v>9600</v>
      </c>
      <c r="J45" s="43">
        <v>4967</v>
      </c>
    </row>
    <row r="46" spans="2:10" ht="17.25">
      <c r="B46" s="101" t="s">
        <v>35</v>
      </c>
      <c r="C46" s="106" t="s">
        <v>74</v>
      </c>
      <c r="D46" s="103" t="s">
        <v>53</v>
      </c>
      <c r="E46" s="104" t="s">
        <v>99</v>
      </c>
      <c r="F46" s="105">
        <v>2</v>
      </c>
      <c r="G46" s="105">
        <v>1</v>
      </c>
      <c r="H46" s="96">
        <v>900</v>
      </c>
      <c r="I46" s="96">
        <f t="shared" si="0"/>
        <v>1800</v>
      </c>
      <c r="J46" s="43">
        <v>900</v>
      </c>
    </row>
    <row r="47" spans="2:10" ht="17.25">
      <c r="B47" s="101" t="s">
        <v>59</v>
      </c>
      <c r="C47" s="106" t="s">
        <v>98</v>
      </c>
      <c r="D47" s="103" t="s">
        <v>96</v>
      </c>
      <c r="E47" s="104"/>
      <c r="F47" s="105">
        <v>2</v>
      </c>
      <c r="G47" s="105">
        <v>1</v>
      </c>
      <c r="H47" s="96">
        <v>300</v>
      </c>
      <c r="I47" s="96">
        <f t="shared" si="0"/>
        <v>600</v>
      </c>
      <c r="J47" s="43"/>
    </row>
    <row r="48" spans="2:10" ht="17.25">
      <c r="B48" s="101" t="s">
        <v>60</v>
      </c>
      <c r="C48" s="106" t="s">
        <v>75</v>
      </c>
      <c r="D48" s="107" t="s">
        <v>72</v>
      </c>
      <c r="E48" s="108"/>
      <c r="F48" s="109">
        <v>1</v>
      </c>
      <c r="G48" s="109">
        <v>1</v>
      </c>
      <c r="H48" s="96">
        <v>2000</v>
      </c>
      <c r="I48" s="96">
        <f t="shared" si="0"/>
        <v>2000</v>
      </c>
      <c r="J48" s="43">
        <v>2000</v>
      </c>
    </row>
    <row r="49" spans="2:10" ht="17.25">
      <c r="B49" s="101" t="s">
        <v>61</v>
      </c>
      <c r="C49" s="110" t="s">
        <v>76</v>
      </c>
      <c r="D49" s="103" t="s">
        <v>67</v>
      </c>
      <c r="E49" s="111"/>
      <c r="F49" s="105">
        <v>1</v>
      </c>
      <c r="G49" s="105">
        <v>1</v>
      </c>
      <c r="H49" s="96">
        <v>600</v>
      </c>
      <c r="I49" s="96">
        <f>F49*G49*H49</f>
        <v>600</v>
      </c>
      <c r="J49" s="43"/>
    </row>
    <row r="50" spans="2:10" ht="17.25">
      <c r="B50" s="101" t="s">
        <v>62</v>
      </c>
      <c r="C50" s="128" t="s">
        <v>97</v>
      </c>
      <c r="D50" s="103" t="s">
        <v>53</v>
      </c>
      <c r="E50" s="111"/>
      <c r="F50" s="105">
        <v>2</v>
      </c>
      <c r="G50" s="105">
        <v>1</v>
      </c>
      <c r="H50" s="96">
        <v>200</v>
      </c>
      <c r="I50" s="96">
        <f>F50*G50*H50</f>
        <v>400</v>
      </c>
      <c r="J50" s="43">
        <v>200</v>
      </c>
    </row>
    <row r="51" spans="2:10" ht="17.25">
      <c r="B51" s="101" t="s">
        <v>95</v>
      </c>
      <c r="C51" s="74" t="s">
        <v>77</v>
      </c>
      <c r="D51" s="74" t="s">
        <v>78</v>
      </c>
      <c r="E51" s="112"/>
      <c r="F51" s="112">
        <v>1</v>
      </c>
      <c r="G51" s="112">
        <v>1</v>
      </c>
      <c r="H51" s="96">
        <v>1000</v>
      </c>
      <c r="I51" s="96">
        <f>F51*G51*H51</f>
        <v>1000</v>
      </c>
      <c r="J51" s="43">
        <v>1000</v>
      </c>
    </row>
    <row r="52" spans="2:10" ht="18">
      <c r="B52" s="153" t="s">
        <v>28</v>
      </c>
      <c r="C52" s="154"/>
      <c r="D52" s="154"/>
      <c r="E52" s="154"/>
      <c r="F52" s="154"/>
      <c r="G52" s="154"/>
      <c r="H52" s="155"/>
      <c r="I52" s="122">
        <f>SUM(I45:I51)</f>
        <v>16000</v>
      </c>
      <c r="J52" s="43"/>
    </row>
    <row r="53" spans="2:10" ht="18">
      <c r="B53" s="28">
        <v>7</v>
      </c>
      <c r="C53" s="29" t="str">
        <f>C11</f>
        <v>电工Electrical Works</v>
      </c>
      <c r="D53" s="29"/>
      <c r="E53" s="30"/>
      <c r="F53" s="31"/>
      <c r="G53" s="31"/>
      <c r="H53" s="31"/>
      <c r="I53" s="32"/>
      <c r="J53" s="32"/>
    </row>
    <row r="54" spans="2:10" ht="17.25">
      <c r="B54" s="75" t="s">
        <v>36</v>
      </c>
      <c r="C54" s="74" t="s">
        <v>54</v>
      </c>
      <c r="D54" s="74" t="s">
        <v>55</v>
      </c>
      <c r="E54" s="74">
        <v>2</v>
      </c>
      <c r="F54" s="73" t="s">
        <v>56</v>
      </c>
      <c r="G54" s="73">
        <v>1</v>
      </c>
      <c r="H54" s="76">
        <v>238</v>
      </c>
      <c r="I54" s="76">
        <f>H54*G54*E54</f>
        <v>476</v>
      </c>
      <c r="J54" s="43">
        <v>238</v>
      </c>
    </row>
    <row r="55" spans="2:10" ht="18">
      <c r="B55" s="157" t="s">
        <v>28</v>
      </c>
      <c r="C55" s="158"/>
      <c r="D55" s="158"/>
      <c r="E55" s="158"/>
      <c r="F55" s="158"/>
      <c r="G55" s="158"/>
      <c r="H55" s="159"/>
      <c r="I55" s="120">
        <f>SUM(I54)</f>
        <v>476</v>
      </c>
      <c r="J55" s="43"/>
    </row>
    <row r="56" spans="2:10" ht="18">
      <c r="B56" s="28">
        <v>8</v>
      </c>
      <c r="C56" s="29" t="str">
        <f>C12</f>
        <v>进、撤展人工费 Construction &amp; Dismantling</v>
      </c>
      <c r="D56" s="29"/>
      <c r="E56" s="30"/>
      <c r="F56" s="31"/>
      <c r="G56" s="31"/>
      <c r="H56" s="31"/>
      <c r="I56" s="32"/>
      <c r="J56" s="32"/>
    </row>
    <row r="57" spans="2:10" ht="17.25">
      <c r="B57" s="34" t="s">
        <v>37</v>
      </c>
      <c r="C57" s="41" t="s">
        <v>112</v>
      </c>
      <c r="D57" s="36"/>
      <c r="E57" s="41">
        <v>9</v>
      </c>
      <c r="F57" s="37" t="s">
        <v>56</v>
      </c>
      <c r="G57" s="77">
        <v>2</v>
      </c>
      <c r="H57" s="78">
        <v>293</v>
      </c>
      <c r="I57" s="39">
        <f>H57*G57*E57</f>
        <v>5274</v>
      </c>
      <c r="J57" s="43">
        <v>293</v>
      </c>
    </row>
    <row r="58" spans="2:10" ht="18">
      <c r="B58" s="157" t="s">
        <v>103</v>
      </c>
      <c r="C58" s="158"/>
      <c r="D58" s="158"/>
      <c r="E58" s="158"/>
      <c r="F58" s="158"/>
      <c r="G58" s="158"/>
      <c r="H58" s="159"/>
      <c r="I58" s="120">
        <f>SUM(I57:I57)</f>
        <v>5274</v>
      </c>
      <c r="J58" s="43"/>
    </row>
    <row r="59" spans="2:10" ht="18" hidden="1">
      <c r="B59" s="28">
        <v>9</v>
      </c>
      <c r="C59" s="29" t="str">
        <f>C13</f>
        <v>摄影摄像 Shoot/Photograph</v>
      </c>
      <c r="D59" s="29"/>
      <c r="E59" s="30"/>
      <c r="F59" s="31"/>
      <c r="G59" s="31"/>
      <c r="H59" s="31"/>
      <c r="I59" s="32"/>
      <c r="J59" s="32"/>
    </row>
    <row r="60" spans="2:10" ht="17.25" hidden="1">
      <c r="B60" s="34" t="s">
        <v>38</v>
      </c>
      <c r="C60" s="41"/>
      <c r="D60" s="36"/>
      <c r="E60" s="41"/>
      <c r="F60" s="37"/>
      <c r="G60" s="77"/>
      <c r="H60" s="78"/>
      <c r="I60" s="39"/>
      <c r="J60" s="43">
        <f t="shared" ref="J60:J77" si="1">(J58*F58*G58)+(F59*G59*J59)</f>
        <v>0</v>
      </c>
    </row>
    <row r="61" spans="2:10" ht="17.25" hidden="1">
      <c r="B61" s="34" t="s">
        <v>39</v>
      </c>
      <c r="C61" s="41"/>
      <c r="D61" s="36"/>
      <c r="E61" s="41"/>
      <c r="F61" s="37"/>
      <c r="G61" s="77"/>
      <c r="H61" s="78"/>
      <c r="I61" s="39"/>
      <c r="J61" s="43">
        <f t="shared" si="1"/>
        <v>0</v>
      </c>
    </row>
    <row r="62" spans="2:10" ht="17.25" hidden="1">
      <c r="B62" s="157" t="s">
        <v>28</v>
      </c>
      <c r="C62" s="158"/>
      <c r="D62" s="158"/>
      <c r="E62" s="158"/>
      <c r="F62" s="158"/>
      <c r="G62" s="158"/>
      <c r="H62" s="159"/>
      <c r="I62" s="42">
        <f>SUM(I60:I61)</f>
        <v>0</v>
      </c>
      <c r="J62" s="43">
        <f t="shared" si="1"/>
        <v>0</v>
      </c>
    </row>
    <row r="63" spans="2:10" ht="18">
      <c r="B63" s="79">
        <v>10</v>
      </c>
      <c r="C63" s="29" t="str">
        <f>C14</f>
        <v>对于活动支持或项目执行上人员收费（天）project management</v>
      </c>
      <c r="D63" s="29"/>
      <c r="E63" s="30"/>
      <c r="F63" s="31"/>
      <c r="G63" s="31"/>
      <c r="H63" s="31"/>
      <c r="I63" s="32"/>
      <c r="J63" s="32"/>
    </row>
    <row r="64" spans="2:10" ht="17.25">
      <c r="B64" s="143" t="s">
        <v>40</v>
      </c>
      <c r="C64" s="144" t="s">
        <v>90</v>
      </c>
      <c r="D64" s="145" t="s">
        <v>68</v>
      </c>
      <c r="E64" s="146">
        <v>1</v>
      </c>
      <c r="F64" s="147" t="s">
        <v>66</v>
      </c>
      <c r="G64" s="147">
        <v>0</v>
      </c>
      <c r="H64" s="148">
        <v>950</v>
      </c>
      <c r="I64" s="148">
        <f>H64*E64*G64</f>
        <v>0</v>
      </c>
      <c r="J64" s="149">
        <v>950</v>
      </c>
    </row>
    <row r="65" spans="2:11" ht="17.25">
      <c r="B65" s="34"/>
      <c r="C65" s="41"/>
      <c r="D65" s="36"/>
      <c r="E65" s="41"/>
      <c r="F65" s="37"/>
      <c r="G65" s="37"/>
      <c r="H65" s="78"/>
      <c r="I65" s="39"/>
      <c r="J65" s="43"/>
    </row>
    <row r="66" spans="2:11" ht="18">
      <c r="B66" s="157" t="s">
        <v>28</v>
      </c>
      <c r="C66" s="158"/>
      <c r="D66" s="158"/>
      <c r="E66" s="158"/>
      <c r="F66" s="158"/>
      <c r="G66" s="158"/>
      <c r="H66" s="159"/>
      <c r="I66" s="120">
        <f>SUM(I64:I65)</f>
        <v>0</v>
      </c>
      <c r="J66" s="43"/>
    </row>
    <row r="67" spans="2:11" ht="18">
      <c r="B67" s="79">
        <v>11</v>
      </c>
      <c r="C67" s="29" t="str">
        <f>C15</f>
        <v>人员差旅travel</v>
      </c>
      <c r="D67" s="29"/>
      <c r="E67" s="30"/>
      <c r="F67" s="31"/>
      <c r="G67" s="31"/>
      <c r="H67" s="31"/>
      <c r="I67" s="32"/>
      <c r="J67" s="32"/>
    </row>
    <row r="68" spans="2:11" ht="17.25">
      <c r="B68" s="143" t="s">
        <v>41</v>
      </c>
      <c r="C68" s="144" t="s">
        <v>82</v>
      </c>
      <c r="D68" s="145"/>
      <c r="E68" s="146">
        <v>1</v>
      </c>
      <c r="F68" s="147" t="s">
        <v>66</v>
      </c>
      <c r="G68" s="147">
        <v>2</v>
      </c>
      <c r="H68" s="148">
        <v>120</v>
      </c>
      <c r="I68" s="148">
        <v>0</v>
      </c>
      <c r="J68" s="149">
        <f>H68</f>
        <v>120</v>
      </c>
      <c r="K68" s="140" t="s">
        <v>114</v>
      </c>
    </row>
    <row r="69" spans="2:11" ht="17.25">
      <c r="B69" s="143" t="s">
        <v>79</v>
      </c>
      <c r="C69" s="144" t="s">
        <v>83</v>
      </c>
      <c r="D69" s="145" t="s">
        <v>87</v>
      </c>
      <c r="E69" s="146">
        <v>1</v>
      </c>
      <c r="F69" s="147" t="s">
        <v>85</v>
      </c>
      <c r="G69" s="147">
        <v>2</v>
      </c>
      <c r="H69" s="148">
        <v>2016</v>
      </c>
      <c r="I69" s="148">
        <v>0</v>
      </c>
      <c r="J69" s="149" t="s">
        <v>88</v>
      </c>
      <c r="K69" s="140" t="s">
        <v>114</v>
      </c>
    </row>
    <row r="70" spans="2:11" ht="17.25">
      <c r="B70" s="143" t="s">
        <v>69</v>
      </c>
      <c r="C70" s="144" t="s">
        <v>84</v>
      </c>
      <c r="D70" s="150"/>
      <c r="E70" s="146">
        <v>1</v>
      </c>
      <c r="F70" s="147" t="s">
        <v>86</v>
      </c>
      <c r="G70" s="147">
        <v>2</v>
      </c>
      <c r="H70" s="148">
        <v>320</v>
      </c>
      <c r="I70" s="148">
        <v>0</v>
      </c>
      <c r="J70" s="149">
        <v>320</v>
      </c>
      <c r="K70" s="140" t="s">
        <v>114</v>
      </c>
    </row>
    <row r="71" spans="2:11" ht="18">
      <c r="B71" s="157" t="s">
        <v>44</v>
      </c>
      <c r="C71" s="158"/>
      <c r="D71" s="158"/>
      <c r="E71" s="158"/>
      <c r="F71" s="158"/>
      <c r="G71" s="158"/>
      <c r="H71" s="159"/>
      <c r="I71" s="120">
        <f>SUM(I68:I70)</f>
        <v>0</v>
      </c>
      <c r="J71" s="43"/>
    </row>
    <row r="72" spans="2:11" ht="18" hidden="1">
      <c r="B72" s="79">
        <v>12</v>
      </c>
      <c r="C72" s="81" t="str">
        <f>C16</f>
        <v>游戏设备制作及租赁 Equipment Rents</v>
      </c>
      <c r="D72" s="29"/>
      <c r="E72" s="30"/>
      <c r="F72" s="31"/>
      <c r="G72" s="31"/>
      <c r="H72" s="31"/>
      <c r="I72" s="32"/>
      <c r="J72" s="32"/>
    </row>
    <row r="73" spans="2:11" ht="17.25" hidden="1">
      <c r="B73" s="75" t="s">
        <v>42</v>
      </c>
      <c r="C73" s="72"/>
      <c r="D73" s="72"/>
      <c r="E73" s="80"/>
      <c r="F73" s="73"/>
      <c r="G73" s="73"/>
      <c r="H73" s="76"/>
      <c r="I73" s="76"/>
      <c r="J73" s="43"/>
    </row>
    <row r="74" spans="2:11" ht="17.25" hidden="1">
      <c r="B74" s="75" t="s">
        <v>43</v>
      </c>
      <c r="C74" s="72"/>
      <c r="D74" s="72"/>
      <c r="E74" s="80"/>
      <c r="F74" s="73"/>
      <c r="G74" s="73"/>
      <c r="H74" s="76"/>
      <c r="I74" s="76"/>
      <c r="J74" s="43"/>
    </row>
    <row r="75" spans="2:11" ht="17.25" hidden="1">
      <c r="B75" s="157" t="s">
        <v>28</v>
      </c>
      <c r="C75" s="158"/>
      <c r="D75" s="158"/>
      <c r="E75" s="158"/>
      <c r="F75" s="158"/>
      <c r="G75" s="158"/>
      <c r="H75" s="159"/>
      <c r="I75" s="39">
        <f>SUM(I73:I74)</f>
        <v>0</v>
      </c>
      <c r="J75" s="43">
        <f t="shared" si="1"/>
        <v>0</v>
      </c>
    </row>
    <row r="76" spans="2:11" ht="18">
      <c r="B76" s="28">
        <v>13</v>
      </c>
      <c r="C76" s="29" t="s">
        <v>48</v>
      </c>
      <c r="D76" s="29"/>
      <c r="E76" s="30"/>
      <c r="F76" s="31"/>
      <c r="G76" s="31"/>
      <c r="H76" s="31"/>
      <c r="I76" s="82"/>
      <c r="J76" s="82"/>
    </row>
    <row r="77" spans="2:11" ht="17.25">
      <c r="B77" s="75" t="s">
        <v>42</v>
      </c>
      <c r="C77" s="72" t="s">
        <v>57</v>
      </c>
      <c r="D77" s="72"/>
      <c r="E77" s="80">
        <v>1</v>
      </c>
      <c r="F77" s="73" t="s">
        <v>58</v>
      </c>
      <c r="G77" s="73">
        <v>2</v>
      </c>
      <c r="H77" s="76">
        <v>1500</v>
      </c>
      <c r="I77" s="76">
        <f>H77*G77</f>
        <v>3000</v>
      </c>
      <c r="J77" s="43">
        <f t="shared" si="1"/>
        <v>0</v>
      </c>
    </row>
    <row r="78" spans="2:11" ht="17.25">
      <c r="B78" s="75" t="s">
        <v>43</v>
      </c>
      <c r="C78" s="72"/>
      <c r="D78" s="72"/>
      <c r="E78" s="80"/>
      <c r="F78" s="73"/>
      <c r="G78" s="73"/>
      <c r="H78" s="76"/>
      <c r="I78" s="76"/>
      <c r="J78" s="43"/>
    </row>
    <row r="79" spans="2:11" ht="18">
      <c r="B79" s="157" t="s">
        <v>28</v>
      </c>
      <c r="C79" s="158"/>
      <c r="D79" s="158"/>
      <c r="E79" s="158"/>
      <c r="F79" s="158"/>
      <c r="G79" s="158"/>
      <c r="H79" s="159"/>
      <c r="I79" s="123">
        <f>SUM(I77:I78)</f>
        <v>3000</v>
      </c>
      <c r="J79" s="43"/>
    </row>
    <row r="80" spans="2:11" ht="18">
      <c r="B80" s="141"/>
      <c r="C80" s="142"/>
      <c r="D80" s="142"/>
      <c r="E80" s="142"/>
      <c r="F80" s="142"/>
      <c r="G80" s="142"/>
      <c r="H80" s="142"/>
      <c r="I80" s="168"/>
      <c r="J80" s="43"/>
    </row>
    <row r="81" spans="2:10" ht="18">
      <c r="B81" s="28">
        <v>13</v>
      </c>
      <c r="C81" s="29" t="s">
        <v>105</v>
      </c>
      <c r="D81" s="29"/>
      <c r="E81" s="30"/>
      <c r="F81" s="31"/>
      <c r="G81" s="31"/>
      <c r="H81" s="31"/>
      <c r="I81" s="82"/>
      <c r="J81" s="82"/>
    </row>
    <row r="82" spans="2:10" ht="17.25">
      <c r="B82" s="131" t="s">
        <v>42</v>
      </c>
      <c r="C82" s="132" t="s">
        <v>106</v>
      </c>
      <c r="D82" s="132" t="s">
        <v>107</v>
      </c>
      <c r="E82" s="133">
        <v>1</v>
      </c>
      <c r="F82" s="134" t="s">
        <v>108</v>
      </c>
      <c r="G82" s="134">
        <v>100</v>
      </c>
      <c r="H82" s="135">
        <v>5</v>
      </c>
      <c r="I82" s="135">
        <f>H82*G82</f>
        <v>500</v>
      </c>
      <c r="J82" s="136">
        <v>5</v>
      </c>
    </row>
    <row r="83" spans="2:10" ht="17.25">
      <c r="B83" s="131" t="s">
        <v>43</v>
      </c>
      <c r="C83" s="132" t="s">
        <v>109</v>
      </c>
      <c r="D83" s="132"/>
      <c r="E83" s="133">
        <v>1</v>
      </c>
      <c r="F83" s="134" t="s">
        <v>110</v>
      </c>
      <c r="G83" s="134">
        <v>1</v>
      </c>
      <c r="H83" s="135">
        <v>960</v>
      </c>
      <c r="I83" s="135">
        <f>H83*G83</f>
        <v>960</v>
      </c>
      <c r="J83" s="136">
        <v>960</v>
      </c>
    </row>
    <row r="84" spans="2:10" ht="18">
      <c r="B84" s="162" t="s">
        <v>28</v>
      </c>
      <c r="C84" s="163"/>
      <c r="D84" s="163"/>
      <c r="E84" s="163"/>
      <c r="F84" s="163"/>
      <c r="G84" s="163"/>
      <c r="H84" s="164"/>
      <c r="I84" s="137">
        <f>SUM(I82:I83)</f>
        <v>1460</v>
      </c>
      <c r="J84" s="136"/>
    </row>
    <row r="85" spans="2:10" ht="18">
      <c r="B85" s="28">
        <v>14</v>
      </c>
      <c r="C85" s="29" t="s">
        <v>9</v>
      </c>
      <c r="D85" s="29"/>
      <c r="E85" s="30"/>
      <c r="F85" s="31"/>
      <c r="G85" s="31"/>
      <c r="H85" s="31"/>
      <c r="I85" s="31"/>
      <c r="J85" s="83"/>
    </row>
    <row r="86" spans="2:10" ht="18">
      <c r="B86" s="157" t="s">
        <v>44</v>
      </c>
      <c r="C86" s="158"/>
      <c r="D86" s="158"/>
      <c r="E86" s="158"/>
      <c r="F86" s="158"/>
      <c r="G86" s="158"/>
      <c r="H86" s="159"/>
      <c r="I86" s="123">
        <f>(I79+I75+I66+I62+I58+I55+I52+I36+I32+I27+I84+I71)*0.06</f>
        <v>2055</v>
      </c>
      <c r="J86" s="43"/>
    </row>
    <row r="87" spans="2:10" ht="18">
      <c r="B87" s="165"/>
      <c r="C87" s="166"/>
      <c r="D87" s="166"/>
      <c r="E87" s="166"/>
      <c r="F87" s="166"/>
      <c r="G87" s="166"/>
      <c r="H87" s="166"/>
      <c r="I87" s="167"/>
      <c r="J87" s="84"/>
    </row>
    <row r="88" spans="2:10" ht="18">
      <c r="B88" s="161" t="s">
        <v>45</v>
      </c>
      <c r="C88" s="161"/>
      <c r="D88" s="161"/>
      <c r="E88" s="161"/>
      <c r="F88" s="161"/>
      <c r="G88" s="161"/>
      <c r="H88" s="161"/>
      <c r="I88" s="85">
        <f>I86+I79+I75+I66+I62+I58+I55+I52+I43+I40+I36+I32+I27+I71+I84</f>
        <v>36305</v>
      </c>
      <c r="J88" s="85"/>
    </row>
    <row r="89" spans="2:10" ht="17.25">
      <c r="B89" s="86"/>
      <c r="C89" s="87"/>
      <c r="D89" s="87"/>
      <c r="E89" s="87"/>
      <c r="F89" s="87"/>
      <c r="G89" s="87"/>
      <c r="H89" s="87"/>
      <c r="I89" s="124"/>
      <c r="J89" s="87"/>
    </row>
  </sheetData>
  <mergeCells count="18">
    <mergeCell ref="B88:H88"/>
    <mergeCell ref="B52:H52"/>
    <mergeCell ref="B55:H55"/>
    <mergeCell ref="B58:H58"/>
    <mergeCell ref="B62:H62"/>
    <mergeCell ref="B66:H66"/>
    <mergeCell ref="B71:H71"/>
    <mergeCell ref="B75:H75"/>
    <mergeCell ref="B79:H79"/>
    <mergeCell ref="B84:H84"/>
    <mergeCell ref="B86:H86"/>
    <mergeCell ref="B87:I87"/>
    <mergeCell ref="B43:H43"/>
    <mergeCell ref="B2:E2"/>
    <mergeCell ref="B27:H27"/>
    <mergeCell ref="B32:H32"/>
    <mergeCell ref="B36:H36"/>
    <mergeCell ref="B40:H40"/>
  </mergeCells>
  <phoneticPr fontId="1" type="noConversion"/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J84"/>
  <sheetViews>
    <sheetView topLeftCell="A73" zoomScale="70" zoomScaleNormal="70" workbookViewId="0">
      <selection activeCell="G94" sqref="G94"/>
    </sheetView>
  </sheetViews>
  <sheetFormatPr defaultRowHeight="14.25"/>
  <cols>
    <col min="2" max="2" width="8.5" customWidth="1"/>
    <col min="3" max="3" width="61.625" customWidth="1"/>
    <col min="4" max="4" width="29.25" customWidth="1"/>
    <col min="5" max="5" width="21.625" customWidth="1"/>
    <col min="6" max="7" width="8.625" customWidth="1"/>
    <col min="8" max="8" width="13.5" customWidth="1"/>
    <col min="9" max="9" width="13.625" customWidth="1"/>
    <col min="10" max="10" width="18.5" customWidth="1"/>
  </cols>
  <sheetData>
    <row r="2" spans="2:10" ht="22.5">
      <c r="B2" s="156" t="s">
        <v>11</v>
      </c>
      <c r="C2" s="156"/>
      <c r="D2" s="156"/>
      <c r="E2" s="156"/>
      <c r="F2" s="1"/>
      <c r="G2" s="2"/>
      <c r="H2" s="2"/>
      <c r="I2" s="2"/>
      <c r="J2" s="3"/>
    </row>
    <row r="3" spans="2:10" ht="35.25">
      <c r="B3" s="4"/>
      <c r="C3" s="5" t="s">
        <v>12</v>
      </c>
      <c r="D3" s="6" t="s">
        <v>46</v>
      </c>
      <c r="E3" s="1"/>
      <c r="F3" s="2"/>
      <c r="G3" s="2"/>
      <c r="H3" s="2"/>
      <c r="I3" s="2"/>
      <c r="J3" s="3"/>
    </row>
    <row r="4" spans="2:10" ht="18">
      <c r="B4" s="7" t="s">
        <v>13</v>
      </c>
      <c r="C4" s="8" t="s">
        <v>14</v>
      </c>
      <c r="D4" s="8" t="s">
        <v>15</v>
      </c>
      <c r="E4" s="1"/>
      <c r="F4" s="9"/>
      <c r="G4" s="2"/>
      <c r="H4" s="2"/>
      <c r="I4" s="2"/>
      <c r="J4" s="3"/>
    </row>
    <row r="5" spans="2:10" ht="18">
      <c r="B5" s="10">
        <v>1</v>
      </c>
      <c r="C5" s="11" t="s">
        <v>0</v>
      </c>
      <c r="D5" s="12">
        <f>I26</f>
        <v>6710</v>
      </c>
      <c r="E5" s="1"/>
      <c r="F5" s="13"/>
      <c r="G5" s="2"/>
      <c r="H5" s="2"/>
      <c r="I5" s="2"/>
      <c r="J5" s="3"/>
    </row>
    <row r="6" spans="2:10" ht="18">
      <c r="B6" s="10">
        <v>2</v>
      </c>
      <c r="C6" s="11" t="s">
        <v>1</v>
      </c>
      <c r="D6" s="12">
        <f>I31</f>
        <v>6010</v>
      </c>
      <c r="E6" s="1"/>
      <c r="F6" s="13"/>
      <c r="G6" s="2"/>
      <c r="H6" s="2"/>
      <c r="I6" s="2"/>
      <c r="J6" s="3"/>
    </row>
    <row r="7" spans="2:10" ht="18">
      <c r="B7" s="10">
        <v>3</v>
      </c>
      <c r="C7" s="11" t="s">
        <v>2</v>
      </c>
      <c r="D7" s="12">
        <f>I35</f>
        <v>920</v>
      </c>
      <c r="E7" s="1"/>
      <c r="F7" s="13"/>
      <c r="G7" s="2"/>
      <c r="H7" s="2"/>
      <c r="I7" s="2"/>
      <c r="J7" s="3"/>
    </row>
    <row r="8" spans="2:10" ht="18">
      <c r="B8" s="10">
        <v>4</v>
      </c>
      <c r="C8" s="11" t="s">
        <v>3</v>
      </c>
      <c r="D8" s="12">
        <f>I39</f>
        <v>0</v>
      </c>
      <c r="E8" s="1"/>
      <c r="F8" s="13"/>
      <c r="G8" s="2"/>
      <c r="H8" s="2"/>
      <c r="I8" s="2"/>
      <c r="J8" s="3"/>
    </row>
    <row r="9" spans="2:10" ht="18">
      <c r="B9" s="10">
        <v>5</v>
      </c>
      <c r="C9" s="11" t="s">
        <v>16</v>
      </c>
      <c r="D9" s="12">
        <f>I42</f>
        <v>0</v>
      </c>
      <c r="E9" s="1"/>
      <c r="F9" s="13"/>
      <c r="G9" s="2"/>
      <c r="H9" s="2"/>
      <c r="I9" s="2"/>
      <c r="J9" s="3"/>
    </row>
    <row r="10" spans="2:10" ht="18">
      <c r="B10" s="10">
        <v>6</v>
      </c>
      <c r="C10" s="11" t="s">
        <v>4</v>
      </c>
      <c r="D10" s="12">
        <f>I51</f>
        <v>16000</v>
      </c>
      <c r="E10" s="1"/>
      <c r="F10" s="13"/>
      <c r="G10" s="2"/>
      <c r="H10" s="2"/>
      <c r="I10" s="2"/>
      <c r="J10" s="3"/>
    </row>
    <row r="11" spans="2:10" ht="18">
      <c r="B11" s="10">
        <v>7</v>
      </c>
      <c r="C11" s="11" t="s">
        <v>5</v>
      </c>
      <c r="D11" s="12">
        <f>I54</f>
        <v>476</v>
      </c>
      <c r="E11" s="1"/>
      <c r="F11" s="13"/>
      <c r="G11" s="13"/>
      <c r="H11" s="2"/>
      <c r="I11" s="2"/>
      <c r="J11" s="3"/>
    </row>
    <row r="12" spans="2:10" ht="18">
      <c r="B12" s="10">
        <v>8</v>
      </c>
      <c r="C12" s="11" t="s">
        <v>6</v>
      </c>
      <c r="D12" s="12">
        <f>I57</f>
        <v>5274</v>
      </c>
      <c r="E12" s="1"/>
      <c r="F12" s="13"/>
      <c r="G12" s="13"/>
      <c r="H12" s="2"/>
      <c r="I12" s="2"/>
      <c r="J12" s="3"/>
    </row>
    <row r="13" spans="2:10" ht="18">
      <c r="B13" s="10">
        <v>9</v>
      </c>
      <c r="C13" s="11" t="s">
        <v>7</v>
      </c>
      <c r="D13" s="12">
        <f>I61</f>
        <v>0</v>
      </c>
      <c r="E13" s="1"/>
      <c r="F13" s="14"/>
      <c r="G13" s="14"/>
      <c r="H13" s="2"/>
      <c r="I13" s="2"/>
      <c r="J13" s="3"/>
    </row>
    <row r="14" spans="2:10" ht="18">
      <c r="B14" s="10">
        <v>10</v>
      </c>
      <c r="C14" s="11" t="s">
        <v>17</v>
      </c>
      <c r="D14" s="12">
        <f>I65</f>
        <v>4750</v>
      </c>
      <c r="E14" s="1"/>
      <c r="F14" s="14"/>
      <c r="G14" s="14"/>
      <c r="H14" s="14"/>
      <c r="I14" s="2"/>
      <c r="J14" s="3"/>
    </row>
    <row r="15" spans="2:10" ht="18">
      <c r="B15" s="10">
        <v>11</v>
      </c>
      <c r="C15" s="11" t="s">
        <v>8</v>
      </c>
      <c r="D15" s="12">
        <f>I70</f>
        <v>4912</v>
      </c>
      <c r="E15" s="1"/>
      <c r="F15" s="14"/>
      <c r="G15" s="14"/>
      <c r="H15" s="14"/>
      <c r="I15" s="2"/>
      <c r="J15" s="3"/>
    </row>
    <row r="16" spans="2:10" ht="18">
      <c r="B16" s="10">
        <v>12</v>
      </c>
      <c r="C16" s="11" t="s">
        <v>50</v>
      </c>
      <c r="D16" s="12">
        <f>I74</f>
        <v>0</v>
      </c>
      <c r="E16" s="1"/>
      <c r="F16" s="14"/>
      <c r="G16" s="14"/>
      <c r="H16" s="14"/>
      <c r="I16" s="2"/>
      <c r="J16" s="3"/>
    </row>
    <row r="17" spans="2:10" ht="18">
      <c r="B17" s="10">
        <v>13</v>
      </c>
      <c r="C17" s="11" t="s">
        <v>49</v>
      </c>
      <c r="D17" s="12">
        <f>I78</f>
        <v>3000</v>
      </c>
      <c r="E17" s="125"/>
      <c r="F17" s="14"/>
      <c r="G17" s="14"/>
      <c r="H17" s="14"/>
      <c r="I17" s="2"/>
      <c r="J17" s="3"/>
    </row>
    <row r="18" spans="2:10" ht="17.25">
      <c r="B18" s="10">
        <v>15</v>
      </c>
      <c r="C18" s="11" t="s">
        <v>9</v>
      </c>
      <c r="D18" s="92">
        <f>I81</f>
        <v>2883.12</v>
      </c>
      <c r="E18" s="125"/>
      <c r="F18" s="2"/>
      <c r="G18" s="2"/>
      <c r="H18" s="2"/>
      <c r="I18" s="2"/>
      <c r="J18" s="3"/>
    </row>
    <row r="19" spans="2:10" ht="17.25">
      <c r="B19" s="15"/>
      <c r="C19" s="11" t="s">
        <v>10</v>
      </c>
      <c r="D19" s="16">
        <f>SUM(D5:D18)</f>
        <v>50935.12</v>
      </c>
      <c r="E19" s="1"/>
      <c r="F19" s="2"/>
      <c r="G19" s="2"/>
      <c r="H19" s="2"/>
      <c r="I19" s="2"/>
      <c r="J19" s="3"/>
    </row>
    <row r="20" spans="2:10" ht="17.25">
      <c r="B20" s="89"/>
      <c r="C20" s="90"/>
      <c r="D20" s="91"/>
      <c r="E20" s="1"/>
      <c r="F20" s="2"/>
      <c r="G20" s="2"/>
      <c r="H20" s="2"/>
      <c r="I20" s="2"/>
      <c r="J20" s="3"/>
    </row>
    <row r="21" spans="2:10" ht="22.5">
      <c r="B21" s="17"/>
      <c r="C21" s="18" t="s">
        <v>18</v>
      </c>
      <c r="D21" s="19"/>
      <c r="E21" s="20"/>
      <c r="F21" s="20"/>
      <c r="G21" s="21"/>
      <c r="H21" s="21"/>
      <c r="I21" s="21"/>
      <c r="J21" s="22"/>
    </row>
    <row r="22" spans="2:10" ht="36">
      <c r="B22" s="23" t="s">
        <v>19</v>
      </c>
      <c r="C22" s="23" t="s">
        <v>20</v>
      </c>
      <c r="D22" s="23" t="s">
        <v>21</v>
      </c>
      <c r="E22" s="23" t="s">
        <v>22</v>
      </c>
      <c r="F22" s="24" t="s">
        <v>23</v>
      </c>
      <c r="G22" s="25" t="s">
        <v>24</v>
      </c>
      <c r="H22" s="26" t="s">
        <v>25</v>
      </c>
      <c r="I22" s="27" t="s">
        <v>26</v>
      </c>
      <c r="J22" s="88" t="s">
        <v>47</v>
      </c>
    </row>
    <row r="23" spans="2:10" ht="18">
      <c r="B23" s="28">
        <v>1</v>
      </c>
      <c r="C23" s="29" t="str">
        <f>C5</f>
        <v>会议活动策划 Meeting\Event Design</v>
      </c>
      <c r="D23" s="29"/>
      <c r="E23" s="30"/>
      <c r="F23" s="31"/>
      <c r="G23" s="31"/>
      <c r="H23" s="31"/>
      <c r="I23" s="32"/>
      <c r="J23" s="33"/>
    </row>
    <row r="24" spans="2:10" ht="17.25">
      <c r="B24" s="34" t="s">
        <v>27</v>
      </c>
      <c r="C24" s="35" t="s">
        <v>94</v>
      </c>
      <c r="D24" s="37" t="s">
        <v>51</v>
      </c>
      <c r="E24" s="41">
        <v>1</v>
      </c>
      <c r="F24" s="38">
        <v>1</v>
      </c>
      <c r="G24" s="38">
        <v>1</v>
      </c>
      <c r="H24" s="39">
        <v>5600</v>
      </c>
      <c r="I24" s="39">
        <f>H24*G24*E24</f>
        <v>5600</v>
      </c>
      <c r="J24" s="40">
        <v>5600</v>
      </c>
    </row>
    <row r="25" spans="2:10" ht="17.25">
      <c r="B25" s="34" t="s">
        <v>89</v>
      </c>
      <c r="C25" s="117" t="s">
        <v>100</v>
      </c>
      <c r="D25" s="37" t="s">
        <v>51</v>
      </c>
      <c r="E25" s="93">
        <v>1</v>
      </c>
      <c r="F25" s="118"/>
      <c r="G25" s="118">
        <v>1</v>
      </c>
      <c r="H25" s="119">
        <v>1110</v>
      </c>
      <c r="I25" s="39">
        <f>H25*G25*E25</f>
        <v>1110</v>
      </c>
      <c r="J25" s="40">
        <v>1100</v>
      </c>
    </row>
    <row r="26" spans="2:10" ht="18">
      <c r="B26" s="157" t="s">
        <v>28</v>
      </c>
      <c r="C26" s="158"/>
      <c r="D26" s="158"/>
      <c r="E26" s="158"/>
      <c r="F26" s="158"/>
      <c r="G26" s="158"/>
      <c r="H26" s="159"/>
      <c r="I26" s="120">
        <f>SUM(I24:I25)</f>
        <v>6710</v>
      </c>
      <c r="J26" s="43"/>
    </row>
    <row r="27" spans="2:10" ht="18">
      <c r="B27" s="28">
        <v>2</v>
      </c>
      <c r="C27" s="29" t="str">
        <f>C6</f>
        <v>背景板制作 Back Drop</v>
      </c>
      <c r="D27" s="29"/>
      <c r="E27" s="30"/>
      <c r="F27" s="31"/>
      <c r="G27" s="31"/>
      <c r="H27" s="31"/>
      <c r="I27" s="32"/>
      <c r="J27" s="32"/>
    </row>
    <row r="28" spans="2:10" ht="17.25">
      <c r="B28" s="34" t="s">
        <v>29</v>
      </c>
      <c r="C28" s="35" t="s">
        <v>80</v>
      </c>
      <c r="D28" s="36" t="s">
        <v>71</v>
      </c>
      <c r="E28" s="41" t="s">
        <v>102</v>
      </c>
      <c r="F28" s="37">
        <v>30</v>
      </c>
      <c r="G28" s="44">
        <v>1</v>
      </c>
      <c r="H28" s="39">
        <v>95</v>
      </c>
      <c r="I28" s="39">
        <f>F28*G28*H28</f>
        <v>2850</v>
      </c>
      <c r="J28" s="43">
        <v>95</v>
      </c>
    </row>
    <row r="29" spans="2:10" ht="17.25">
      <c r="B29" s="34" t="s">
        <v>63</v>
      </c>
      <c r="C29" s="113" t="s">
        <v>81</v>
      </c>
      <c r="D29" s="80" t="s">
        <v>70</v>
      </c>
      <c r="E29" s="114" t="s">
        <v>101</v>
      </c>
      <c r="F29" s="115">
        <v>18</v>
      </c>
      <c r="G29" s="116">
        <v>1</v>
      </c>
      <c r="H29" s="96">
        <v>95</v>
      </c>
      <c r="I29" s="96">
        <f>F29*G29*H29</f>
        <v>1710</v>
      </c>
      <c r="J29" s="43">
        <v>95</v>
      </c>
    </row>
    <row r="30" spans="2:10" ht="17.25">
      <c r="B30" s="126" t="s">
        <v>64</v>
      </c>
      <c r="C30" s="113" t="s">
        <v>52</v>
      </c>
      <c r="D30" s="80" t="s">
        <v>70</v>
      </c>
      <c r="E30" s="127"/>
      <c r="F30" s="115">
        <v>50</v>
      </c>
      <c r="G30" s="116">
        <v>1</v>
      </c>
      <c r="H30" s="96">
        <v>29</v>
      </c>
      <c r="I30" s="96">
        <f>F30*G30*H30</f>
        <v>1450</v>
      </c>
      <c r="J30" s="43">
        <v>29</v>
      </c>
    </row>
    <row r="31" spans="2:10" ht="18">
      <c r="B31" s="160" t="s">
        <v>28</v>
      </c>
      <c r="C31" s="160"/>
      <c r="D31" s="160"/>
      <c r="E31" s="160"/>
      <c r="F31" s="160"/>
      <c r="G31" s="160"/>
      <c r="H31" s="160"/>
      <c r="I31" s="120">
        <f>SUM(I28:I30)</f>
        <v>6010</v>
      </c>
      <c r="J31" s="43"/>
    </row>
    <row r="32" spans="2:10" ht="18">
      <c r="B32" s="46">
        <v>3</v>
      </c>
      <c r="C32" s="47" t="s">
        <v>2</v>
      </c>
      <c r="D32" s="47"/>
      <c r="E32" s="48"/>
      <c r="F32" s="49"/>
      <c r="G32" s="49"/>
      <c r="H32" s="49"/>
      <c r="I32" s="50"/>
      <c r="J32" s="50"/>
    </row>
    <row r="33" spans="2:10" ht="17.25">
      <c r="B33" s="51" t="s">
        <v>30</v>
      </c>
      <c r="C33" s="45" t="s">
        <v>91</v>
      </c>
      <c r="D33" s="45"/>
      <c r="E33" s="52"/>
      <c r="F33" s="53">
        <v>6</v>
      </c>
      <c r="G33" s="53">
        <v>1</v>
      </c>
      <c r="H33" s="54">
        <v>20</v>
      </c>
      <c r="I33" s="54">
        <f>H33*F33</f>
        <v>120</v>
      </c>
      <c r="J33" s="43"/>
    </row>
    <row r="34" spans="2:10" ht="17.25">
      <c r="B34" s="51" t="s">
        <v>31</v>
      </c>
      <c r="C34" s="97" t="s">
        <v>92</v>
      </c>
      <c r="D34" s="98" t="s">
        <v>65</v>
      </c>
      <c r="E34" s="99" t="s">
        <v>93</v>
      </c>
      <c r="F34" s="100">
        <v>4</v>
      </c>
      <c r="G34" s="100">
        <v>1</v>
      </c>
      <c r="H34" s="96">
        <v>200</v>
      </c>
      <c r="I34" s="96">
        <f>F34*G34*H34</f>
        <v>800</v>
      </c>
      <c r="J34" s="43">
        <v>200</v>
      </c>
    </row>
    <row r="35" spans="2:10" ht="18">
      <c r="B35" s="153" t="s">
        <v>28</v>
      </c>
      <c r="C35" s="154"/>
      <c r="D35" s="154"/>
      <c r="E35" s="154"/>
      <c r="F35" s="154"/>
      <c r="G35" s="154"/>
      <c r="H35" s="155"/>
      <c r="I35" s="121">
        <f>SUM(I33:I34)</f>
        <v>920</v>
      </c>
      <c r="J35" s="43"/>
    </row>
    <row r="36" spans="2:10" ht="18">
      <c r="B36" s="55">
        <v>4</v>
      </c>
      <c r="C36" s="56" t="s">
        <v>3</v>
      </c>
      <c r="D36" s="56"/>
      <c r="E36" s="57"/>
      <c r="F36" s="58"/>
      <c r="G36" s="58"/>
      <c r="H36" s="58"/>
      <c r="I36" s="59"/>
      <c r="J36" s="59"/>
    </row>
    <row r="37" spans="2:10" ht="17.25">
      <c r="B37" s="51" t="s">
        <v>32</v>
      </c>
      <c r="C37" s="45"/>
      <c r="D37" s="45"/>
      <c r="E37" s="52"/>
      <c r="F37" s="60"/>
      <c r="G37" s="53"/>
      <c r="H37" s="54"/>
      <c r="I37" s="61"/>
      <c r="J37" s="43"/>
    </row>
    <row r="38" spans="2:10" ht="17.25">
      <c r="B38" s="51" t="s">
        <v>33</v>
      </c>
      <c r="C38" s="45"/>
      <c r="D38" s="45"/>
      <c r="E38" s="52"/>
      <c r="F38" s="60"/>
      <c r="G38" s="53"/>
      <c r="H38" s="54"/>
      <c r="I38" s="61"/>
      <c r="J38" s="43"/>
    </row>
    <row r="39" spans="2:10" ht="17.25">
      <c r="B39" s="153" t="s">
        <v>28</v>
      </c>
      <c r="C39" s="154"/>
      <c r="D39" s="154"/>
      <c r="E39" s="154"/>
      <c r="F39" s="154"/>
      <c r="G39" s="154"/>
      <c r="H39" s="155"/>
      <c r="I39" s="63">
        <f>SUM(I37:I38)</f>
        <v>0</v>
      </c>
      <c r="J39" s="43"/>
    </row>
    <row r="40" spans="2:10" ht="15.75">
      <c r="B40" s="64">
        <v>5</v>
      </c>
      <c r="C40" s="65" t="str">
        <f>C9</f>
        <v>视频文件制作  Opening/Introduction Video Production</v>
      </c>
      <c r="D40" s="65"/>
      <c r="E40" s="66"/>
      <c r="F40" s="67"/>
      <c r="G40" s="67"/>
      <c r="H40" s="67"/>
      <c r="I40" s="68"/>
      <c r="J40" s="68"/>
    </row>
    <row r="41" spans="2:10" ht="17.25">
      <c r="B41" s="69" t="s">
        <v>34</v>
      </c>
      <c r="C41" s="70"/>
      <c r="D41" s="62"/>
      <c r="E41" s="62"/>
      <c r="F41" s="60"/>
      <c r="G41" s="60"/>
      <c r="H41" s="54"/>
      <c r="I41" s="61">
        <f>F41*G41*H41</f>
        <v>0</v>
      </c>
      <c r="J41" s="43"/>
    </row>
    <row r="42" spans="2:10" ht="17.25">
      <c r="B42" s="153" t="s">
        <v>28</v>
      </c>
      <c r="C42" s="154"/>
      <c r="D42" s="154"/>
      <c r="E42" s="154"/>
      <c r="F42" s="154"/>
      <c r="G42" s="154"/>
      <c r="H42" s="155"/>
      <c r="I42" s="71">
        <f>SUM(I41:I41)</f>
        <v>0</v>
      </c>
      <c r="J42" s="43"/>
    </row>
    <row r="43" spans="2:10" ht="18">
      <c r="B43" s="46">
        <v>6</v>
      </c>
      <c r="C43" s="47" t="str">
        <f>C10</f>
        <v>音响设备AV</v>
      </c>
      <c r="D43" s="47"/>
      <c r="E43" s="48"/>
      <c r="F43" s="49"/>
      <c r="G43" s="49"/>
      <c r="H43" s="49"/>
      <c r="I43" s="50"/>
      <c r="J43" s="50"/>
    </row>
    <row r="44" spans="2:10" ht="17.25">
      <c r="B44" s="101" t="s">
        <v>73</v>
      </c>
      <c r="C44" s="102" t="s">
        <v>104</v>
      </c>
      <c r="D44" s="103" t="s">
        <v>53</v>
      </c>
      <c r="E44" s="104"/>
      <c r="F44" s="105">
        <v>2</v>
      </c>
      <c r="G44" s="105">
        <v>1</v>
      </c>
      <c r="H44" s="96">
        <v>4800</v>
      </c>
      <c r="I44" s="96">
        <f t="shared" ref="I44:I47" si="0">F44*G44*H44</f>
        <v>9600</v>
      </c>
      <c r="J44" s="43">
        <v>4967</v>
      </c>
    </row>
    <row r="45" spans="2:10" ht="17.25">
      <c r="B45" s="101" t="s">
        <v>35</v>
      </c>
      <c r="C45" s="106" t="s">
        <v>74</v>
      </c>
      <c r="D45" s="103" t="s">
        <v>53</v>
      </c>
      <c r="E45" s="104" t="s">
        <v>99</v>
      </c>
      <c r="F45" s="105">
        <v>2</v>
      </c>
      <c r="G45" s="105">
        <v>1</v>
      </c>
      <c r="H45" s="96">
        <v>900</v>
      </c>
      <c r="I45" s="96">
        <f t="shared" si="0"/>
        <v>1800</v>
      </c>
      <c r="J45" s="43">
        <v>900</v>
      </c>
    </row>
    <row r="46" spans="2:10" ht="17.25">
      <c r="B46" s="101" t="s">
        <v>59</v>
      </c>
      <c r="C46" s="106" t="s">
        <v>98</v>
      </c>
      <c r="D46" s="103" t="s">
        <v>96</v>
      </c>
      <c r="E46" s="104"/>
      <c r="F46" s="105">
        <v>2</v>
      </c>
      <c r="G46" s="105">
        <v>1</v>
      </c>
      <c r="H46" s="96">
        <v>300</v>
      </c>
      <c r="I46" s="96">
        <f t="shared" si="0"/>
        <v>600</v>
      </c>
      <c r="J46" s="43"/>
    </row>
    <row r="47" spans="2:10" ht="17.25">
      <c r="B47" s="101" t="s">
        <v>60</v>
      </c>
      <c r="C47" s="106" t="s">
        <v>75</v>
      </c>
      <c r="D47" s="107" t="s">
        <v>72</v>
      </c>
      <c r="E47" s="108"/>
      <c r="F47" s="109">
        <v>1</v>
      </c>
      <c r="G47" s="109">
        <v>1</v>
      </c>
      <c r="H47" s="96">
        <v>2000</v>
      </c>
      <c r="I47" s="96">
        <f t="shared" si="0"/>
        <v>2000</v>
      </c>
      <c r="J47" s="43">
        <v>2000</v>
      </c>
    </row>
    <row r="48" spans="2:10" ht="17.25">
      <c r="B48" s="101" t="s">
        <v>61</v>
      </c>
      <c r="C48" s="110" t="s">
        <v>76</v>
      </c>
      <c r="D48" s="103" t="s">
        <v>67</v>
      </c>
      <c r="E48" s="111"/>
      <c r="F48" s="105">
        <v>1</v>
      </c>
      <c r="G48" s="105">
        <v>1</v>
      </c>
      <c r="H48" s="96">
        <v>600</v>
      </c>
      <c r="I48" s="96">
        <f>F48*G48*H48</f>
        <v>600</v>
      </c>
      <c r="J48" s="43"/>
    </row>
    <row r="49" spans="2:10" ht="17.25">
      <c r="B49" s="101" t="s">
        <v>62</v>
      </c>
      <c r="C49" s="128" t="s">
        <v>97</v>
      </c>
      <c r="D49" s="103" t="s">
        <v>53</v>
      </c>
      <c r="E49" s="111"/>
      <c r="F49" s="105">
        <v>2</v>
      </c>
      <c r="G49" s="105">
        <v>1</v>
      </c>
      <c r="H49" s="96">
        <v>200</v>
      </c>
      <c r="I49" s="96">
        <f>F49*G49*H49</f>
        <v>400</v>
      </c>
      <c r="J49" s="43">
        <v>200</v>
      </c>
    </row>
    <row r="50" spans="2:10" ht="17.25">
      <c r="B50" s="101" t="s">
        <v>95</v>
      </c>
      <c r="C50" s="74" t="s">
        <v>77</v>
      </c>
      <c r="D50" s="74" t="s">
        <v>78</v>
      </c>
      <c r="E50" s="112"/>
      <c r="F50" s="112">
        <v>1</v>
      </c>
      <c r="G50" s="112">
        <v>1</v>
      </c>
      <c r="H50" s="96">
        <v>1000</v>
      </c>
      <c r="I50" s="96">
        <f>F50*G50*H50</f>
        <v>1000</v>
      </c>
      <c r="J50" s="43">
        <v>1000</v>
      </c>
    </row>
    <row r="51" spans="2:10" ht="18">
      <c r="B51" s="153" t="s">
        <v>28</v>
      </c>
      <c r="C51" s="154"/>
      <c r="D51" s="154"/>
      <c r="E51" s="154"/>
      <c r="F51" s="154"/>
      <c r="G51" s="154"/>
      <c r="H51" s="155"/>
      <c r="I51" s="122">
        <f>SUM(I44:I50)</f>
        <v>16000</v>
      </c>
      <c r="J51" s="43"/>
    </row>
    <row r="52" spans="2:10" ht="18">
      <c r="B52" s="28">
        <v>7</v>
      </c>
      <c r="C52" s="29" t="str">
        <f>C11</f>
        <v>电工Electrical Works</v>
      </c>
      <c r="D52" s="29"/>
      <c r="E52" s="30"/>
      <c r="F52" s="31"/>
      <c r="G52" s="31"/>
      <c r="H52" s="31"/>
      <c r="I52" s="32"/>
      <c r="J52" s="32"/>
    </row>
    <row r="53" spans="2:10" ht="17.25">
      <c r="B53" s="75" t="s">
        <v>36</v>
      </c>
      <c r="C53" s="74" t="s">
        <v>54</v>
      </c>
      <c r="D53" s="74" t="s">
        <v>55</v>
      </c>
      <c r="E53" s="74">
        <v>2</v>
      </c>
      <c r="F53" s="73" t="s">
        <v>56</v>
      </c>
      <c r="G53" s="73">
        <v>1</v>
      </c>
      <c r="H53" s="76">
        <v>238</v>
      </c>
      <c r="I53" s="76">
        <f>H53*G53*E53</f>
        <v>476</v>
      </c>
      <c r="J53" s="43">
        <v>238</v>
      </c>
    </row>
    <row r="54" spans="2:10" ht="18">
      <c r="B54" s="157" t="s">
        <v>28</v>
      </c>
      <c r="C54" s="158"/>
      <c r="D54" s="158"/>
      <c r="E54" s="158"/>
      <c r="F54" s="158"/>
      <c r="G54" s="158"/>
      <c r="H54" s="159"/>
      <c r="I54" s="120">
        <f>SUM(I53)</f>
        <v>476</v>
      </c>
      <c r="J54" s="43"/>
    </row>
    <row r="55" spans="2:10" ht="18">
      <c r="B55" s="28">
        <v>8</v>
      </c>
      <c r="C55" s="29" t="str">
        <f>C12</f>
        <v>进、撤展人工费 Construction &amp; Dismantling</v>
      </c>
      <c r="D55" s="29"/>
      <c r="E55" s="30"/>
      <c r="F55" s="31"/>
      <c r="G55" s="31"/>
      <c r="H55" s="31"/>
      <c r="I55" s="32"/>
      <c r="J55" s="32"/>
    </row>
    <row r="56" spans="2:10" ht="17.25">
      <c r="B56" s="34" t="s">
        <v>37</v>
      </c>
      <c r="C56" s="41" t="s">
        <v>112</v>
      </c>
      <c r="D56" s="36"/>
      <c r="E56" s="41">
        <v>9</v>
      </c>
      <c r="F56" s="37" t="s">
        <v>56</v>
      </c>
      <c r="G56" s="77">
        <v>2</v>
      </c>
      <c r="H56" s="78">
        <v>293</v>
      </c>
      <c r="I56" s="39">
        <f>H56*G56*E56</f>
        <v>5274</v>
      </c>
      <c r="J56" s="43">
        <v>293</v>
      </c>
    </row>
    <row r="57" spans="2:10" ht="18">
      <c r="B57" s="157" t="s">
        <v>103</v>
      </c>
      <c r="C57" s="158"/>
      <c r="D57" s="158"/>
      <c r="E57" s="158"/>
      <c r="F57" s="158"/>
      <c r="G57" s="158"/>
      <c r="H57" s="159"/>
      <c r="I57" s="120">
        <f>SUM(I56:I56)</f>
        <v>5274</v>
      </c>
      <c r="J57" s="43"/>
    </row>
    <row r="58" spans="2:10" ht="18">
      <c r="B58" s="28">
        <v>9</v>
      </c>
      <c r="C58" s="29" t="str">
        <f>C13</f>
        <v>摄影摄像 Shoot/Photograph</v>
      </c>
      <c r="D58" s="29"/>
      <c r="E58" s="30"/>
      <c r="F58" s="31"/>
      <c r="G58" s="31"/>
      <c r="H58" s="31"/>
      <c r="I58" s="32"/>
      <c r="J58" s="32"/>
    </row>
    <row r="59" spans="2:10" ht="17.25">
      <c r="B59" s="34" t="s">
        <v>38</v>
      </c>
      <c r="C59" s="41"/>
      <c r="D59" s="36"/>
      <c r="E59" s="41"/>
      <c r="F59" s="37"/>
      <c r="G59" s="77"/>
      <c r="H59" s="78"/>
      <c r="I59" s="39"/>
      <c r="J59" s="43">
        <f t="shared" ref="J59:J76" si="1">(J57*F57*G57)+(F58*G58*J58)</f>
        <v>0</v>
      </c>
    </row>
    <row r="60" spans="2:10" ht="17.25">
      <c r="B60" s="34" t="s">
        <v>39</v>
      </c>
      <c r="C60" s="41"/>
      <c r="D60" s="36"/>
      <c r="E60" s="41"/>
      <c r="F60" s="37"/>
      <c r="G60" s="77"/>
      <c r="H60" s="78"/>
      <c r="I60" s="39"/>
      <c r="J60" s="43">
        <f t="shared" si="1"/>
        <v>0</v>
      </c>
    </row>
    <row r="61" spans="2:10" ht="17.25">
      <c r="B61" s="157" t="s">
        <v>28</v>
      </c>
      <c r="C61" s="158"/>
      <c r="D61" s="158"/>
      <c r="E61" s="158"/>
      <c r="F61" s="158"/>
      <c r="G61" s="158"/>
      <c r="H61" s="159"/>
      <c r="I61" s="42">
        <f>SUM(I59:I60)</f>
        <v>0</v>
      </c>
      <c r="J61" s="43">
        <f t="shared" si="1"/>
        <v>0</v>
      </c>
    </row>
    <row r="62" spans="2:10" ht="18">
      <c r="B62" s="79">
        <v>10</v>
      </c>
      <c r="C62" s="29" t="str">
        <f>C14</f>
        <v>对于活动支持或项目执行上人员收费（天）project management</v>
      </c>
      <c r="D62" s="29"/>
      <c r="E62" s="30"/>
      <c r="F62" s="31"/>
      <c r="G62" s="31"/>
      <c r="H62" s="31"/>
      <c r="I62" s="32"/>
      <c r="J62" s="32"/>
    </row>
    <row r="63" spans="2:10" ht="17.25">
      <c r="B63" s="34" t="s">
        <v>40</v>
      </c>
      <c r="C63" s="72" t="s">
        <v>90</v>
      </c>
      <c r="D63" s="95" t="s">
        <v>68</v>
      </c>
      <c r="E63" s="80">
        <v>1</v>
      </c>
      <c r="F63" s="37" t="s">
        <v>66</v>
      </c>
      <c r="G63" s="73">
        <v>5</v>
      </c>
      <c r="H63" s="76">
        <v>950</v>
      </c>
      <c r="I63" s="76">
        <f>H63*E63*G63</f>
        <v>4750</v>
      </c>
      <c r="J63" s="94">
        <v>950</v>
      </c>
    </row>
    <row r="64" spans="2:10" ht="17.25">
      <c r="B64" s="34"/>
      <c r="C64" s="41"/>
      <c r="D64" s="36"/>
      <c r="E64" s="41"/>
      <c r="F64" s="37"/>
      <c r="G64" s="37"/>
      <c r="H64" s="78"/>
      <c r="I64" s="39"/>
      <c r="J64" s="43"/>
    </row>
    <row r="65" spans="2:10" ht="18">
      <c r="B65" s="157" t="s">
        <v>28</v>
      </c>
      <c r="C65" s="158"/>
      <c r="D65" s="158"/>
      <c r="E65" s="158"/>
      <c r="F65" s="158"/>
      <c r="G65" s="158"/>
      <c r="H65" s="159"/>
      <c r="I65" s="120">
        <f>SUM(I63:I64)</f>
        <v>4750</v>
      </c>
      <c r="J65" s="43"/>
    </row>
    <row r="66" spans="2:10" ht="18">
      <c r="B66" s="79">
        <v>11</v>
      </c>
      <c r="C66" s="29" t="str">
        <f>C15</f>
        <v>人员差旅travel</v>
      </c>
      <c r="D66" s="29"/>
      <c r="E66" s="30"/>
      <c r="F66" s="31"/>
      <c r="G66" s="31"/>
      <c r="H66" s="31"/>
      <c r="I66" s="32"/>
      <c r="J66" s="32"/>
    </row>
    <row r="67" spans="2:10" ht="17.25">
      <c r="B67" s="75" t="s">
        <v>41</v>
      </c>
      <c r="C67" s="36" t="s">
        <v>82</v>
      </c>
      <c r="D67" s="95"/>
      <c r="E67" s="80">
        <v>1</v>
      </c>
      <c r="F67" s="37" t="s">
        <v>66</v>
      </c>
      <c r="G67" s="73">
        <v>2</v>
      </c>
      <c r="H67" s="76">
        <v>120</v>
      </c>
      <c r="I67" s="76">
        <f>H67*E67*G67</f>
        <v>240</v>
      </c>
      <c r="J67" s="94">
        <f>H67</f>
        <v>120</v>
      </c>
    </row>
    <row r="68" spans="2:10" ht="17.25">
      <c r="B68" s="75" t="s">
        <v>79</v>
      </c>
      <c r="C68" s="36" t="s">
        <v>83</v>
      </c>
      <c r="D68" s="95" t="s">
        <v>87</v>
      </c>
      <c r="E68" s="41">
        <v>1</v>
      </c>
      <c r="F68" s="37" t="s">
        <v>85</v>
      </c>
      <c r="G68" s="73">
        <v>2</v>
      </c>
      <c r="H68" s="76">
        <v>2016</v>
      </c>
      <c r="I68" s="76">
        <f>H68*E68*G68</f>
        <v>4032</v>
      </c>
      <c r="J68" s="94" t="s">
        <v>88</v>
      </c>
    </row>
    <row r="69" spans="2:10" ht="17.25">
      <c r="B69" s="75" t="s">
        <v>69</v>
      </c>
      <c r="C69" s="36" t="s">
        <v>84</v>
      </c>
      <c r="E69" s="41">
        <v>1</v>
      </c>
      <c r="F69" s="37" t="s">
        <v>86</v>
      </c>
      <c r="G69" s="73">
        <v>2</v>
      </c>
      <c r="H69" s="76">
        <v>320</v>
      </c>
      <c r="I69" s="76">
        <f t="shared" ref="I69" si="2">H69*E69*G69</f>
        <v>640</v>
      </c>
      <c r="J69" s="94">
        <v>320</v>
      </c>
    </row>
    <row r="70" spans="2:10" ht="18">
      <c r="B70" s="157" t="s">
        <v>44</v>
      </c>
      <c r="C70" s="158"/>
      <c r="D70" s="158"/>
      <c r="E70" s="158"/>
      <c r="F70" s="158"/>
      <c r="G70" s="158"/>
      <c r="H70" s="159"/>
      <c r="I70" s="120">
        <f>SUM(I67:I69)</f>
        <v>4912</v>
      </c>
      <c r="J70" s="43"/>
    </row>
    <row r="71" spans="2:10" ht="18">
      <c r="B71" s="79">
        <v>12</v>
      </c>
      <c r="C71" s="81" t="str">
        <f>C16</f>
        <v>游戏设备制作及租赁 Equipment Rents</v>
      </c>
      <c r="D71" s="29"/>
      <c r="E71" s="30"/>
      <c r="F71" s="31"/>
      <c r="G71" s="31"/>
      <c r="H71" s="31"/>
      <c r="I71" s="32"/>
      <c r="J71" s="32"/>
    </row>
    <row r="72" spans="2:10" ht="17.25">
      <c r="B72" s="75" t="s">
        <v>42</v>
      </c>
      <c r="C72" s="72"/>
      <c r="D72" s="72"/>
      <c r="E72" s="80"/>
      <c r="F72" s="73"/>
      <c r="G72" s="73"/>
      <c r="H72" s="76"/>
      <c r="I72" s="76"/>
      <c r="J72" s="43"/>
    </row>
    <row r="73" spans="2:10" ht="17.25">
      <c r="B73" s="75" t="s">
        <v>43</v>
      </c>
      <c r="C73" s="72"/>
      <c r="D73" s="72"/>
      <c r="E73" s="80"/>
      <c r="F73" s="73"/>
      <c r="G73" s="73"/>
      <c r="H73" s="76"/>
      <c r="I73" s="76"/>
      <c r="J73" s="43"/>
    </row>
    <row r="74" spans="2:10" ht="17.25">
      <c r="B74" s="157" t="s">
        <v>28</v>
      </c>
      <c r="C74" s="158"/>
      <c r="D74" s="158"/>
      <c r="E74" s="158"/>
      <c r="F74" s="158"/>
      <c r="G74" s="158"/>
      <c r="H74" s="159"/>
      <c r="I74" s="39">
        <f>SUM(I72:I73)</f>
        <v>0</v>
      </c>
      <c r="J74" s="43">
        <f t="shared" si="1"/>
        <v>0</v>
      </c>
    </row>
    <row r="75" spans="2:10" ht="18">
      <c r="B75" s="28">
        <v>13</v>
      </c>
      <c r="C75" s="29" t="s">
        <v>48</v>
      </c>
      <c r="D75" s="29"/>
      <c r="E75" s="30"/>
      <c r="F75" s="31"/>
      <c r="G75" s="31"/>
      <c r="H75" s="31"/>
      <c r="I75" s="82"/>
      <c r="J75" s="82"/>
    </row>
    <row r="76" spans="2:10" ht="17.25">
      <c r="B76" s="75" t="s">
        <v>42</v>
      </c>
      <c r="C76" s="72" t="s">
        <v>57</v>
      </c>
      <c r="D76" s="72"/>
      <c r="E76" s="80">
        <v>1</v>
      </c>
      <c r="F76" s="73" t="s">
        <v>58</v>
      </c>
      <c r="G76" s="73">
        <v>2</v>
      </c>
      <c r="H76" s="76">
        <v>1500</v>
      </c>
      <c r="I76" s="76">
        <f>H76*G76</f>
        <v>3000</v>
      </c>
      <c r="J76" s="43">
        <f t="shared" si="1"/>
        <v>0</v>
      </c>
    </row>
    <row r="77" spans="2:10" ht="17.25">
      <c r="B77" s="75" t="s">
        <v>43</v>
      </c>
      <c r="C77" s="72"/>
      <c r="D77" s="72"/>
      <c r="E77" s="80"/>
      <c r="F77" s="73"/>
      <c r="G77" s="73"/>
      <c r="H77" s="76"/>
      <c r="I77" s="76"/>
      <c r="J77" s="43"/>
    </row>
    <row r="78" spans="2:10" ht="18">
      <c r="B78" s="157" t="s">
        <v>28</v>
      </c>
      <c r="C78" s="158"/>
      <c r="D78" s="158"/>
      <c r="E78" s="158"/>
      <c r="F78" s="158"/>
      <c r="G78" s="158"/>
      <c r="H78" s="159"/>
      <c r="I78" s="123">
        <f>SUM(I76:I77)</f>
        <v>3000</v>
      </c>
      <c r="J78" s="43"/>
    </row>
    <row r="79" spans="2:10" ht="18">
      <c r="B79" s="129"/>
      <c r="C79" s="21"/>
      <c r="D79" s="21"/>
      <c r="E79" s="21"/>
      <c r="F79" s="21"/>
      <c r="G79" s="21"/>
      <c r="H79" s="21"/>
      <c r="I79" s="130"/>
      <c r="J79" s="43"/>
    </row>
    <row r="80" spans="2:10" ht="18">
      <c r="B80" s="28">
        <v>14</v>
      </c>
      <c r="C80" s="29" t="s">
        <v>9</v>
      </c>
      <c r="D80" s="29"/>
      <c r="E80" s="30"/>
      <c r="F80" s="31"/>
      <c r="G80" s="31"/>
      <c r="H80" s="31"/>
      <c r="I80" s="31"/>
      <c r="J80" s="83"/>
    </row>
    <row r="81" spans="2:10" ht="18">
      <c r="B81" s="157" t="s">
        <v>44</v>
      </c>
      <c r="C81" s="158"/>
      <c r="D81" s="158"/>
      <c r="E81" s="158"/>
      <c r="F81" s="158"/>
      <c r="G81" s="158"/>
      <c r="H81" s="159"/>
      <c r="I81" s="123">
        <f>(I78+I74+I65+I61+I57+I54+I51+I35+I31+I26+I70)*0.06</f>
        <v>2883.12</v>
      </c>
      <c r="J81" s="43"/>
    </row>
    <row r="82" spans="2:10" ht="18">
      <c r="B82" s="165"/>
      <c r="C82" s="166"/>
      <c r="D82" s="166"/>
      <c r="E82" s="166"/>
      <c r="F82" s="166"/>
      <c r="G82" s="166"/>
      <c r="H82" s="166"/>
      <c r="I82" s="167"/>
      <c r="J82" s="84"/>
    </row>
    <row r="83" spans="2:10" ht="18">
      <c r="B83" s="161" t="s">
        <v>45</v>
      </c>
      <c r="C83" s="161"/>
      <c r="D83" s="161"/>
      <c r="E83" s="161"/>
      <c r="F83" s="161"/>
      <c r="G83" s="161"/>
      <c r="H83" s="161"/>
      <c r="I83" s="85">
        <f>I81+I78+I74+I65+I61+I57+I54+I51+I42+I39+I35+I31+I26+I70</f>
        <v>50935.119999999995</v>
      </c>
      <c r="J83" s="85"/>
    </row>
    <row r="84" spans="2:10" ht="17.25">
      <c r="B84" s="86"/>
      <c r="C84" s="87"/>
      <c r="D84" s="87"/>
      <c r="E84" s="87"/>
      <c r="F84" s="87"/>
      <c r="G84" s="87"/>
      <c r="H84" s="87"/>
      <c r="I84" s="124"/>
      <c r="J84" s="87"/>
    </row>
  </sheetData>
  <mergeCells count="17">
    <mergeCell ref="B65:H65"/>
    <mergeCell ref="B70:H70"/>
    <mergeCell ref="B42:H42"/>
    <mergeCell ref="B51:H51"/>
    <mergeCell ref="B54:H54"/>
    <mergeCell ref="B57:H57"/>
    <mergeCell ref="B61:H61"/>
    <mergeCell ref="B2:E2"/>
    <mergeCell ref="B26:H26"/>
    <mergeCell ref="B31:H31"/>
    <mergeCell ref="B35:H35"/>
    <mergeCell ref="B39:H39"/>
    <mergeCell ref="B74:H74"/>
    <mergeCell ref="B81:H81"/>
    <mergeCell ref="B82:I82"/>
    <mergeCell ref="B83:H83"/>
    <mergeCell ref="B78:H78"/>
  </mergeCells>
  <phoneticPr fontId="1" type="noConversion"/>
  <pageMargins left="0.7" right="0.7" top="0.75" bottom="0.75" header="0.3" footer="0.3"/>
  <pageSetup paperSize="9" scale="43" orientation="portrait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结算单</vt:lpstr>
      <vt:lpstr>报价单</vt:lpstr>
    </vt:vector>
  </TitlesOfParts>
  <Company>sanofi-aventis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Yang, Juta PH/CN/EXT</dc:creator>
  <cp:lastModifiedBy>UBSS073 陈琍 Lily Chen</cp:lastModifiedBy>
  <cp:lastPrinted>2019-10-30T04:58:11Z</cp:lastPrinted>
  <dcterms:created xsi:type="dcterms:W3CDTF">2014-02-12T08:04:12Z</dcterms:created>
  <dcterms:modified xsi:type="dcterms:W3CDTF">2020-01-09T13:06:51Z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