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Liya\Liya-2025\阿斯利康\1.7 更新报价-走流程用\"/>
    </mc:Choice>
  </mc:AlternateContent>
  <xr:revisionPtr revIDLastSave="0" documentId="13_ncr:1_{C6E5FDCA-EF97-4BEF-9381-E672754087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9" r:id="rId1"/>
    <sheet name="Creative" sheetId="1" r:id="rId2"/>
    <sheet name="Digital" sheetId="11" r:id="rId3"/>
    <sheet name="Medical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4" i="11"/>
  <c r="I20" i="13" l="1"/>
  <c r="I19" i="13"/>
  <c r="I13" i="13"/>
  <c r="I12" i="13" l="1"/>
  <c r="I9" i="11"/>
  <c r="I13" i="11" l="1"/>
  <c r="I12" i="11"/>
  <c r="I11" i="11"/>
  <c r="I10" i="11"/>
  <c r="C11" i="9" s="1"/>
  <c r="I17" i="13" l="1"/>
  <c r="I16" i="13"/>
  <c r="I15" i="13"/>
  <c r="I11" i="13"/>
  <c r="I10" i="13"/>
  <c r="I9" i="13"/>
  <c r="I18" i="13" l="1"/>
  <c r="I9" i="1"/>
  <c r="C5" i="13"/>
  <c r="C4" i="13"/>
  <c r="C3" i="13"/>
  <c r="C2" i="13"/>
  <c r="C5" i="11"/>
  <c r="C4" i="11"/>
  <c r="C3" i="11"/>
  <c r="C2" i="11"/>
  <c r="C5" i="1"/>
  <c r="C4" i="1"/>
  <c r="C3" i="1"/>
  <c r="C2" i="1"/>
  <c r="C13" i="9" l="1"/>
  <c r="I11" i="1"/>
  <c r="C9" i="9" s="1"/>
  <c r="C15" i="9" l="1"/>
  <c r="C16" i="9" s="1"/>
  <c r="C17" i="9" s="1"/>
</calcChain>
</file>

<file path=xl/sharedStrings.xml><?xml version="1.0" encoding="utf-8"?>
<sst xmlns="http://schemas.openxmlformats.org/spreadsheetml/2006/main" count="116" uniqueCount="61">
  <si>
    <t>Quotation Form_Creative</t>
  </si>
  <si>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</si>
  <si>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</si>
  <si>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</si>
  <si>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</si>
  <si>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</si>
  <si>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</si>
  <si>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</si>
  <si>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I. Creative</t>
  </si>
  <si>
    <t>Sub-total</t>
  </si>
  <si>
    <t>Ⅱ. Digital</t>
  </si>
  <si>
    <t>Ⅲ. Medical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</si>
  <si>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</si>
  <si>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</si>
  <si>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</si>
  <si>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</si>
  <si>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</si>
  <si>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</si>
  <si>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</si>
  <si>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</si>
  <si>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</si>
  <si>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 xml:space="preserve"> </t>
  </si>
  <si>
    <t>Quotation Form_Medical</t>
  </si>
  <si>
    <t>2024 rate card</t>
    <phoneticPr fontId="15" type="noConversion"/>
  </si>
  <si>
    <t>图文长图文</t>
    <phoneticPr fontId="15" type="noConversion"/>
  </si>
  <si>
    <t>含图表设计和文案，完稿（不含租图费）</t>
  </si>
  <si>
    <t>屏</t>
    <phoneticPr fontId="15" type="noConversion"/>
  </si>
  <si>
    <t>全国会幻灯(new work)</t>
    <phoneticPr fontId="7" type="noConversion"/>
  </si>
  <si>
    <t>封面以及封底不计数，包括医学编辑及适量文献检索
（每套幻灯至少3-5篇文献，额外或特需的文献检索或下载可参考“其他附加内容”分别报价）</t>
    <phoneticPr fontId="7" type="noConversion"/>
  </si>
  <si>
    <t>2024 rate card</t>
    <phoneticPr fontId="7" type="noConversion"/>
  </si>
  <si>
    <t>页</t>
    <phoneticPr fontId="7" type="noConversion"/>
  </si>
  <si>
    <t>PPT模板(new work)</t>
    <phoneticPr fontId="7" type="noConversion"/>
  </si>
  <si>
    <t>根据已有KV进行排版及PPT母版格式设定</t>
  </si>
  <si>
    <t>套</t>
    <phoneticPr fontId="7" type="noConversion"/>
  </si>
  <si>
    <t>PPT美化(普通美化)(new work)</t>
    <phoneticPr fontId="7" type="noConversion"/>
  </si>
  <si>
    <t>使用PPT重绘图表、字体设定、动作设定等</t>
    <phoneticPr fontId="7" type="noConversion"/>
  </si>
  <si>
    <t>销售培训幻灯(new work)</t>
    <phoneticPr fontId="7" type="noConversion"/>
  </si>
  <si>
    <t>1套小计</t>
    <phoneticPr fontId="15" type="noConversion"/>
  </si>
  <si>
    <t>总计</t>
    <phoneticPr fontId="7" type="noConversion"/>
  </si>
  <si>
    <t>动画特效 - 二维动画</t>
    <phoneticPr fontId="7" type="noConversion"/>
  </si>
  <si>
    <t>秒</t>
  </si>
  <si>
    <t>Video脚本(new work)</t>
  </si>
  <si>
    <t>2024 rate card</t>
  </si>
  <si>
    <t>个</t>
  </si>
  <si>
    <t>音效</t>
  </si>
  <si>
    <t>段</t>
  </si>
  <si>
    <t>音乐</t>
  </si>
  <si>
    <t>中文字幕</t>
  </si>
  <si>
    <t>分钟</t>
  </si>
  <si>
    <t>小计</t>
    <phoneticPr fontId="7" type="noConversion"/>
  </si>
  <si>
    <t>queen.liu@ubs-cn.com</t>
    <phoneticPr fontId="7" type="noConversion"/>
  </si>
  <si>
    <t>Quotation Form_Digital</t>
    <phoneticPr fontId="15" type="noConversion"/>
  </si>
  <si>
    <t>30篇小计</t>
    <phoneticPr fontId="15" type="noConversion"/>
  </si>
  <si>
    <t>1.长图文（30篇）</t>
    <phoneticPr fontId="15" type="noConversion"/>
  </si>
  <si>
    <t>1.视频制作（5mins）</t>
    <phoneticPr fontId="7" type="noConversion"/>
  </si>
  <si>
    <t>1.幻灯制作-6套（预估40p/套）</t>
    <phoneticPr fontId="7" type="noConversion"/>
  </si>
  <si>
    <t>2.幻灯制作-8套（预估40p/套）</t>
    <phoneticPr fontId="7" type="noConversion"/>
  </si>
  <si>
    <t>8套合计</t>
    <phoneticPr fontId="15" type="noConversion"/>
  </si>
  <si>
    <t>6套合计</t>
    <phoneticPr fontId="15" type="noConversion"/>
  </si>
  <si>
    <t>视频*5mins</t>
    <phoneticPr fontId="7" type="noConversion"/>
  </si>
  <si>
    <t>诺雷得医学幻灯&amp;创意设计项目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</si>
</sst>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19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8">
    <xf numFmtId="0" fontId="0" fillId="0" borderId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1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/>
    <xf numFmtId="0" fontId="1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4" fillId="0" borderId="0" xfId="4"/>
    <xf numFmtId="0" fontId="0" fillId="0" borderId="0" xfId="0" applyAlignment="1">
      <alignment vertical="center" wrapText="1"/>
    </xf>
    <xf numFmtId="0" fontId="2" fillId="0" borderId="0" xfId="6" applyFont="1">
      <alignment vertical="center"/>
    </xf>
    <xf numFmtId="179" fontId="3" fillId="0" borderId="0" xfId="6" applyNumberFormat="1" applyFont="1" applyAlignment="1">
      <alignment horizontal="left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/>
    </xf>
    <xf numFmtId="0" fontId="3" fillId="0" borderId="0" xfId="9" applyFont="1" applyAlignment="1">
      <alignment wrapText="1"/>
    </xf>
    <xf numFmtId="0" fontId="2" fillId="0" borderId="0" xfId="9" applyFont="1" applyAlignment="1">
      <alignment vertical="center"/>
    </xf>
    <xf numFmtId="14" fontId="3" fillId="0" borderId="0" xfId="9" applyNumberFormat="1" applyFont="1" applyAlignment="1">
      <alignment horizontal="left" vertical="center"/>
    </xf>
    <xf numFmtId="0" fontId="2" fillId="0" borderId="0" xfId="9" applyFont="1" applyAlignment="1">
      <alignment horizontal="right" vertical="center"/>
    </xf>
    <xf numFmtId="0" fontId="4" fillId="0" borderId="1" xfId="9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 wrapText="1"/>
    </xf>
    <xf numFmtId="179" fontId="6" fillId="0" borderId="0" xfId="6" applyNumberFormat="1" applyFont="1" applyAlignment="1">
      <alignment horizontal="left"/>
    </xf>
    <xf numFmtId="179" fontId="2" fillId="0" borderId="0" xfId="6" applyNumberFormat="1" applyFont="1" applyAlignment="1">
      <alignment wrapText="1"/>
    </xf>
    <xf numFmtId="0" fontId="6" fillId="0" borderId="0" xfId="6" applyFont="1" applyAlignment="1">
      <alignment horizontal="left" vertical="center" wrapText="1"/>
    </xf>
    <xf numFmtId="179" fontId="6" fillId="0" borderId="0" xfId="6" applyNumberFormat="1" applyFont="1" applyAlignment="1">
      <alignment horizontal="left" wrapText="1"/>
    </xf>
    <xf numFmtId="179" fontId="3" fillId="0" borderId="0" xfId="6" applyNumberFormat="1" applyFont="1" applyAlignment="1">
      <alignment horizontal="center"/>
    </xf>
    <xf numFmtId="0" fontId="4" fillId="0" borderId="2" xfId="9" applyFont="1" applyBorder="1" applyAlignment="1">
      <alignment horizontal="center" vertical="center"/>
    </xf>
    <xf numFmtId="0" fontId="6" fillId="0" borderId="0" xfId="6" applyFont="1" applyAlignment="1">
      <alignment horizontal="left" vertical="center"/>
    </xf>
    <xf numFmtId="0" fontId="4" fillId="0" borderId="9" xfId="9" applyFont="1" applyBorder="1" applyAlignment="1">
      <alignment horizontal="center" vertical="center"/>
    </xf>
    <xf numFmtId="176" fontId="2" fillId="3" borderId="12" xfId="9" applyNumberFormat="1" applyFont="1" applyFill="1" applyBorder="1" applyAlignment="1">
      <alignment horizontal="right" vertical="center"/>
    </xf>
    <xf numFmtId="177" fontId="2" fillId="3" borderId="16" xfId="9" applyNumberFormat="1" applyFont="1" applyFill="1" applyBorder="1" applyAlignment="1">
      <alignment horizontal="right" vertical="center"/>
    </xf>
    <xf numFmtId="0" fontId="14" fillId="0" borderId="0" xfId="15"/>
    <xf numFmtId="0" fontId="2" fillId="0" borderId="0" xfId="13" applyFont="1">
      <alignment vertical="center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wrapText="1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2" borderId="3" xfId="9" applyFont="1" applyFill="1" applyBorder="1" applyAlignment="1">
      <alignment horizontal="left" vertical="center"/>
    </xf>
    <xf numFmtId="0" fontId="4" fillId="2" borderId="4" xfId="9" applyFont="1" applyFill="1" applyBorder="1" applyAlignment="1">
      <alignment horizontal="left" vertical="center"/>
    </xf>
    <xf numFmtId="179" fontId="3" fillId="0" borderId="0" xfId="13" applyNumberFormat="1" applyFont="1" applyAlignment="1">
      <alignment horizontal="center"/>
    </xf>
    <xf numFmtId="0" fontId="4" fillId="0" borderId="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2" borderId="10" xfId="9" applyFont="1" applyFill="1" applyBorder="1" applyAlignment="1">
      <alignment horizontal="left" vertical="center"/>
    </xf>
    <xf numFmtId="177" fontId="2" fillId="3" borderId="21" xfId="9" applyNumberFormat="1" applyFont="1" applyFill="1" applyBorder="1" applyAlignment="1">
      <alignment horizontal="right" vertical="center"/>
    </xf>
    <xf numFmtId="179" fontId="2" fillId="0" borderId="0" xfId="6" applyNumberFormat="1" applyFont="1" applyAlignment="1"/>
    <xf numFmtId="0" fontId="2" fillId="0" borderId="0" xfId="6" applyFont="1" applyAlignment="1">
      <alignment horizontal="left" vertical="center"/>
    </xf>
    <xf numFmtId="37" fontId="0" fillId="0" borderId="0" xfId="0" applyNumberFormat="1">
      <alignment vertical="center"/>
    </xf>
    <xf numFmtId="0" fontId="3" fillId="0" borderId="5" xfId="0" applyFont="1" applyBorder="1" applyAlignment="1">
      <alignment horizontal="right" vertical="center" wrapText="1"/>
    </xf>
    <xf numFmtId="176" fontId="2" fillId="0" borderId="11" xfId="14" applyNumberFormat="1" applyFont="1" applyFill="1" applyBorder="1" applyAlignment="1">
      <alignment horizontal="right" vertical="center"/>
    </xf>
    <xf numFmtId="177" fontId="2" fillId="0" borderId="11" xfId="14" applyNumberFormat="1" applyFont="1" applyFill="1" applyBorder="1" applyAlignment="1">
      <alignment horizontal="right" vertical="center"/>
    </xf>
    <xf numFmtId="0" fontId="2" fillId="6" borderId="25" xfId="0" applyFont="1" applyFill="1" applyBorder="1" applyAlignment="1">
      <alignment horizontal="right" vertical="center" wrapText="1"/>
    </xf>
    <xf numFmtId="176" fontId="2" fillId="6" borderId="26" xfId="14" applyNumberFormat="1" applyFont="1" applyFill="1" applyBorder="1" applyAlignment="1">
      <alignment horizontal="right" vertical="center"/>
    </xf>
    <xf numFmtId="179" fontId="2" fillId="3" borderId="5" xfId="9" applyNumberFormat="1" applyFont="1" applyFill="1" applyBorder="1" applyAlignment="1">
      <alignment horizontal="right" vertical="center"/>
    </xf>
    <xf numFmtId="176" fontId="2" fillId="3" borderId="11" xfId="9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12" fillId="0" borderId="0" xfId="16" applyNumberFormat="1" applyFill="1" applyBorder="1" applyAlignment="1" applyProtection="1">
      <alignment horizontal="left"/>
    </xf>
    <xf numFmtId="0" fontId="17" fillId="0" borderId="6" xfId="0" applyFont="1" applyBorder="1" applyAlignment="1">
      <alignment horizontal="center" vertical="center"/>
    </xf>
    <xf numFmtId="39" fontId="17" fillId="0" borderId="6" xfId="2" applyNumberFormat="1" applyFont="1" applyBorder="1" applyAlignment="1">
      <alignment horizontal="center" vertical="center" wrapText="1"/>
    </xf>
    <xf numFmtId="39" fontId="17" fillId="0" borderId="6" xfId="2" applyNumberFormat="1" applyFont="1" applyBorder="1" applyAlignment="1">
      <alignment horizontal="center" vertical="center"/>
    </xf>
    <xf numFmtId="37" fontId="18" fillId="0" borderId="6" xfId="14" applyNumberFormat="1" applyFont="1" applyFill="1" applyBorder="1" applyAlignment="1">
      <alignment horizontal="center" vertical="center" wrapText="1"/>
    </xf>
    <xf numFmtId="39" fontId="5" fillId="0" borderId="6" xfId="2" applyNumberFormat="1" applyFont="1" applyBorder="1" applyAlignment="1">
      <alignment horizontal="center" vertical="center" wrapText="1"/>
    </xf>
    <xf numFmtId="39" fontId="5" fillId="0" borderId="6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39" fontId="5" fillId="0" borderId="6" xfId="2" applyNumberFormat="1" applyFont="1" applyBorder="1" applyAlignment="1">
      <alignment horizontal="center" vertical="center"/>
    </xf>
    <xf numFmtId="37" fontId="18" fillId="0" borderId="11" xfId="14" applyNumberFormat="1" applyFont="1" applyFill="1" applyBorder="1" applyAlignment="1">
      <alignment horizontal="center" vertical="center" wrapText="1"/>
    </xf>
    <xf numFmtId="179" fontId="2" fillId="3" borderId="17" xfId="9" applyNumberFormat="1" applyFont="1" applyFill="1" applyBorder="1" applyAlignment="1">
      <alignment horizontal="right" vertical="center"/>
    </xf>
    <xf numFmtId="179" fontId="2" fillId="3" borderId="30" xfId="9" applyNumberFormat="1" applyFont="1" applyFill="1" applyBorder="1" applyAlignment="1">
      <alignment horizontal="right" vertical="center"/>
    </xf>
    <xf numFmtId="177" fontId="2" fillId="3" borderId="31" xfId="9" applyNumberFormat="1" applyFont="1" applyFill="1" applyBorder="1" applyAlignment="1">
      <alignment horizontal="right" vertical="center"/>
    </xf>
    <xf numFmtId="177" fontId="2" fillId="4" borderId="16" xfId="9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39" fontId="5" fillId="0" borderId="6" xfId="2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0" fontId="4" fillId="2" borderId="3" xfId="9" applyFont="1" applyFill="1" applyBorder="1" applyAlignment="1">
      <alignment horizontal="left" vertical="center"/>
    </xf>
    <xf numFmtId="0" fontId="4" fillId="2" borderId="10" xfId="9" applyFont="1" applyFill="1" applyBorder="1" applyAlignment="1">
      <alignment horizontal="left" vertical="center"/>
    </xf>
    <xf numFmtId="0" fontId="2" fillId="2" borderId="3" xfId="9" applyFont="1" applyFill="1" applyBorder="1" applyAlignment="1">
      <alignment horizontal="left" vertical="center"/>
    </xf>
    <xf numFmtId="0" fontId="2" fillId="2" borderId="10" xfId="9" applyFont="1" applyFill="1" applyBorder="1" applyAlignment="1">
      <alignment horizontal="left" vertical="center"/>
    </xf>
    <xf numFmtId="179" fontId="2" fillId="3" borderId="18" xfId="9" applyNumberFormat="1" applyFont="1" applyFill="1" applyBorder="1" applyAlignment="1">
      <alignment horizontal="right" vertical="center"/>
    </xf>
    <xf numFmtId="179" fontId="2" fillId="3" borderId="19" xfId="9" applyNumberFormat="1" applyFont="1" applyFill="1" applyBorder="1" applyAlignment="1">
      <alignment horizontal="right" vertical="center"/>
    </xf>
    <xf numFmtId="179" fontId="2" fillId="3" borderId="20" xfId="9" applyNumberFormat="1" applyFont="1" applyFill="1" applyBorder="1" applyAlignment="1">
      <alignment horizontal="right" vertical="center"/>
    </xf>
    <xf numFmtId="179" fontId="2" fillId="3" borderId="22" xfId="9" applyNumberFormat="1" applyFont="1" applyFill="1" applyBorder="1" applyAlignment="1">
      <alignment horizontal="right" vertical="center"/>
    </xf>
    <xf numFmtId="179" fontId="2" fillId="3" borderId="23" xfId="9" applyNumberFormat="1" applyFont="1" applyFill="1" applyBorder="1" applyAlignment="1">
      <alignment horizontal="right" vertical="center"/>
    </xf>
    <xf numFmtId="179" fontId="2" fillId="3" borderId="24" xfId="9" applyNumberFormat="1" applyFont="1" applyFill="1" applyBorder="1" applyAlignment="1">
      <alignment horizontal="right" vertical="center"/>
    </xf>
    <xf numFmtId="0" fontId="4" fillId="2" borderId="27" xfId="9" applyFont="1" applyFill="1" applyBorder="1" applyAlignment="1">
      <alignment horizontal="left" vertical="center"/>
    </xf>
    <xf numFmtId="0" fontId="16" fillId="2" borderId="28" xfId="9" applyFont="1" applyFill="1" applyBorder="1" applyAlignment="1">
      <alignment horizontal="left" vertical="center"/>
    </xf>
    <xf numFmtId="0" fontId="16" fillId="2" borderId="29" xfId="9" applyFont="1" applyFill="1" applyBorder="1" applyAlignment="1">
      <alignment horizontal="left" vertical="center"/>
    </xf>
    <xf numFmtId="0" fontId="1" fillId="0" borderId="0" xfId="13" applyFont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179" fontId="2" fillId="3" borderId="7" xfId="9" applyNumberFormat="1" applyFont="1" applyFill="1" applyBorder="1" applyAlignment="1">
      <alignment horizontal="right" vertical="center"/>
    </xf>
    <xf numFmtId="179" fontId="2" fillId="3" borderId="8" xfId="9" applyNumberFormat="1" applyFont="1" applyFill="1" applyBorder="1" applyAlignment="1">
      <alignment horizontal="right" vertical="center"/>
    </xf>
    <xf numFmtId="179" fontId="2" fillId="4" borderId="13" xfId="9" applyNumberFormat="1" applyFont="1" applyFill="1" applyBorder="1" applyAlignment="1">
      <alignment horizontal="right" vertical="center"/>
    </xf>
    <xf numFmtId="179" fontId="2" fillId="4" borderId="14" xfId="9" applyNumberFormat="1" applyFont="1" applyFill="1" applyBorder="1" applyAlignment="1">
      <alignment horizontal="right" vertical="center"/>
    </xf>
    <xf numFmtId="179" fontId="2" fillId="4" borderId="15" xfId="9" applyNumberFormat="1" applyFont="1" applyFill="1" applyBorder="1" applyAlignment="1">
      <alignment horizontal="right" vertical="center"/>
    </xf>
    <xf numFmtId="0" fontId="4" fillId="2" borderId="3" xfId="9" applyFont="1" applyFill="1" applyBorder="1" applyAlignment="1">
      <alignment horizontal="left" vertical="center" wrapText="1"/>
    </xf>
    <xf numFmtId="0" fontId="4" fillId="2" borderId="4" xfId="9" applyFont="1" applyFill="1" applyBorder="1" applyAlignment="1">
      <alignment horizontal="left" vertical="center" wrapText="1"/>
    </xf>
    <xf numFmtId="0" fontId="4" fillId="2" borderId="10" xfId="9" applyFont="1" applyFill="1" applyBorder="1" applyAlignment="1">
      <alignment horizontal="left" vertical="center" wrapText="1"/>
    </xf>
  </cellXfs>
  <cellStyles count="18">
    <cellStyle name="Normal_商务会议及团队差旅报价表20070807" xfId="8" xr:uid="{00000000-0005-0000-0000-000000000000}"/>
    <cellStyle name="百分比 2" xfId="7" xr:uid="{00000000-0005-0000-0000-000001000000}"/>
    <cellStyle name="常规" xfId="0" builtinId="0"/>
    <cellStyle name="常规 2" xfId="6" xr:uid="{00000000-0005-0000-0000-000003000000}"/>
    <cellStyle name="常规 2 2" xfId="13" xr:uid="{00000000-0005-0000-0000-000004000000}"/>
    <cellStyle name="常规 2 2 2 2" xfId="10" xr:uid="{00000000-0005-0000-0000-000005000000}"/>
    <cellStyle name="常规 3 2" xfId="5" xr:uid="{00000000-0005-0000-0000-000006000000}"/>
    <cellStyle name="常规_flash" xfId="4" xr:uid="{00000000-0005-0000-0000-000007000000}"/>
    <cellStyle name="常规_flash 2" xfId="15" xr:uid="{00000000-0005-0000-0000-000008000000}"/>
    <cellStyle name="常规_长城会短信相关活动报价1016" xfId="9" xr:uid="{00000000-0005-0000-0000-000009000000}"/>
    <cellStyle name="常规_长城会短信相关活动报价1016 2" xfId="3" xr:uid="{00000000-0005-0000-0000-00000A000000}"/>
    <cellStyle name="超链接" xfId="16" builtinId="8"/>
    <cellStyle name="千位分隔" xfId="14" builtinId="3"/>
    <cellStyle name="千位分隔 2" xfId="12" xr:uid="{00000000-0005-0000-0000-00000D000000}"/>
    <cellStyle name="千位分隔 2 3" xfId="2" xr:uid="{00000000-0005-0000-0000-00000E000000}"/>
    <cellStyle name="千位分隔 2 3 2" xfId="11" xr:uid="{00000000-0005-0000-0000-00000F000000}"/>
    <cellStyle name="千位分隔 3" xfId="17" xr:uid="{00000000-0005-0000-0000-000010000000}"/>
    <cellStyle name="样式 1" xfId="1" xr:uid="{00000000-0005-0000-0000-000011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6"/>
  <sheetViews>
    <sheetView tabSelected="1" zoomScale="90" zoomScaleNormal="90" workbookViewId="0">
      <selection activeCell="C6" sqref="C6"/>
    </sheetView>
  </sheetViews>
  <sheetFormatPr defaultColWidth="8.83203125" defaultRowHeight="15" x14ac:dyDescent="0.25"/>
  <cols>
    <col min="1" max="1" width="5.25" customWidth="1"/>
    <col min="2" max="2" width="33.75" customWidth="1"/>
    <col min="3" max="3" width="42.25" customWidth="1"/>
  </cols>
  <sheetData>
    <row r="1" spans="2:3" ht="37.5" customHeight="1" x14ac:dyDescent="0.25">
      <c r="B1" s="72" t="s">
        <v>0</v>
      </c>
      <c r="C1" s="72"/>
    </row>
    <row r="2" spans="2:3" x14ac:dyDescent="0.4">
      <c r="B2" s="3" t="s">
        <v>1</v>
      </c>
      <c r="C2" s="6" t="s">
        <v>2</v>
      </c>
    </row>
    <row r="3" spans="2:3" x14ac:dyDescent="0.4">
      <c r="B3" s="3" t="s">
        <v>3</v>
      </c>
      <c r="C3" s="6" t="s">
        <v>60</v>
      </c>
    </row>
    <row r="4" spans="2:3" s="1" customFormat="1" ht="16.5" customHeight="1" x14ac:dyDescent="0.25">
      <c r="B4" s="8" t="s">
        <v>4</v>
      </c>
      <c r="C4" s="50" t="s">
        <v>50</v>
      </c>
    </row>
    <row r="5" spans="2:3" s="1" customFormat="1" ht="16.5" customHeight="1" x14ac:dyDescent="0.25">
      <c r="B5" s="8" t="s">
        <v>5</v>
      </c>
      <c r="C5" s="9">
        <v>45664</v>
      </c>
    </row>
    <row r="6" spans="2:3" s="1" customFormat="1" ht="16.5" customHeight="1" x14ac:dyDescent="0.25">
      <c r="B6" s="10"/>
      <c r="C6" s="10"/>
    </row>
    <row r="7" spans="2:3" s="1" customFormat="1" ht="30.75" customHeight="1" x14ac:dyDescent="0.25">
      <c r="B7" s="11" t="s">
        <v>6</v>
      </c>
      <c r="C7" s="20" t="s">
        <v>7</v>
      </c>
    </row>
    <row r="8" spans="2:3" s="1" customFormat="1" ht="16.5" x14ac:dyDescent="0.25">
      <c r="B8" s="73" t="s">
        <v>8</v>
      </c>
      <c r="C8" s="74"/>
    </row>
    <row r="9" spans="2:3" s="1" customFormat="1" x14ac:dyDescent="0.25">
      <c r="B9" s="41" t="s">
        <v>9</v>
      </c>
      <c r="C9" s="42">
        <f>Creative!I11</f>
        <v>90000</v>
      </c>
    </row>
    <row r="10" spans="2:3" s="1" customFormat="1" ht="16.5" x14ac:dyDescent="0.25">
      <c r="B10" s="73" t="s">
        <v>10</v>
      </c>
      <c r="C10" s="74"/>
    </row>
    <row r="11" spans="2:3" s="1" customFormat="1" x14ac:dyDescent="0.25">
      <c r="B11" s="41" t="s">
        <v>9</v>
      </c>
      <c r="C11" s="42">
        <f>Digital!I14</f>
        <v>44300</v>
      </c>
    </row>
    <row r="12" spans="2:3" s="1" customFormat="1" x14ac:dyDescent="0.25">
      <c r="B12" s="75" t="s">
        <v>11</v>
      </c>
      <c r="C12" s="76"/>
    </row>
    <row r="13" spans="2:3" x14ac:dyDescent="0.25">
      <c r="B13" s="41" t="s">
        <v>9</v>
      </c>
      <c r="C13" s="43">
        <f>Medical!I20</f>
        <v>322220</v>
      </c>
    </row>
    <row r="14" spans="2:3" ht="3.75" customHeight="1" x14ac:dyDescent="0.25">
      <c r="B14" s="70"/>
      <c r="C14" s="71"/>
    </row>
    <row r="15" spans="2:3" x14ac:dyDescent="0.25">
      <c r="B15" s="44" t="s">
        <v>9</v>
      </c>
      <c r="C15" s="45">
        <f>C9+C11+C13</f>
        <v>456520</v>
      </c>
    </row>
    <row r="16" spans="2:3" x14ac:dyDescent="0.25">
      <c r="B16" s="44" t="s">
        <v>12</v>
      </c>
      <c r="C16" s="45">
        <f>C15*0.06</f>
        <v>27391.200000000001</v>
      </c>
    </row>
    <row r="17" spans="2:3" x14ac:dyDescent="0.25">
      <c r="B17" s="46" t="s">
        <v>13</v>
      </c>
      <c r="C17" s="47">
        <f>C15+C16</f>
        <v>483911.2</v>
      </c>
    </row>
    <row r="18" spans="2:3" ht="16.5" x14ac:dyDescent="0.25">
      <c r="B18" s="48"/>
      <c r="C18" s="49"/>
    </row>
    <row r="21" spans="2:3" x14ac:dyDescent="0.4">
      <c r="B21" s="38"/>
    </row>
    <row r="22" spans="2:3" x14ac:dyDescent="0.25">
      <c r="B22" s="13"/>
    </row>
    <row r="23" spans="2:3" x14ac:dyDescent="0.25">
      <c r="B23" s="13"/>
    </row>
    <row r="24" spans="2:3" x14ac:dyDescent="0.25">
      <c r="B24" s="13"/>
    </row>
    <row r="25" spans="2:3" x14ac:dyDescent="0.25">
      <c r="B25" s="13"/>
    </row>
    <row r="26" spans="2:3" x14ac:dyDescent="0.25">
      <c r="B26" s="13"/>
    </row>
  </sheetData>
  <mergeCells count="5">
    <mergeCell ref="B14:C14"/>
    <mergeCell ref="B1:C1"/>
    <mergeCell ref="B8:C8"/>
    <mergeCell ref="B10:C10"/>
    <mergeCell ref="B12:C12"/>
  </mergeCells>
  <phoneticPr fontId="7" type="noConversion"/>
  <hyperlinks>
    <hyperlink ref="C4" r:id="rId1" xr:uid="{00000000-0004-0000-0000-000000000000}"/>
  </hyperlinks>
  <pageMargins left="0.74803149606299202" right="0.74803149606299202" top="0.98425196850393704" bottom="0.98425196850393704" header="0.31496062992126" footer="0.31496062992126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0"/>
  <sheetViews>
    <sheetView zoomScale="86" zoomScaleNormal="86" workbookViewId="0">
      <selection activeCell="I11" sqref="I11"/>
    </sheetView>
  </sheetViews>
  <sheetFormatPr defaultColWidth="8.83203125" defaultRowHeight="15" x14ac:dyDescent="0.25"/>
  <cols>
    <col min="1" max="1" width="5.25" customWidth="1"/>
    <col min="2" max="2" width="31.5" customWidth="1"/>
    <col min="3" max="3" width="43" style="2" customWidth="1"/>
    <col min="4" max="4" width="14.25" style="2" customWidth="1"/>
    <col min="5" max="5" width="10" style="2" customWidth="1"/>
    <col min="6" max="6" width="11" customWidth="1"/>
    <col min="7" max="7" width="5.83203125" customWidth="1"/>
    <col min="8" max="8" width="10.25" customWidth="1"/>
    <col min="9" max="9" width="13.75" customWidth="1"/>
  </cols>
  <sheetData>
    <row r="1" spans="2:12" ht="37.5" customHeight="1" x14ac:dyDescent="0.25">
      <c r="B1" s="72" t="s">
        <v>0</v>
      </c>
      <c r="C1" s="72"/>
      <c r="D1" s="72"/>
      <c r="E1" s="72"/>
      <c r="F1" s="72"/>
      <c r="G1" s="72"/>
      <c r="H1" s="72"/>
      <c r="I1" s="72"/>
    </row>
    <row r="2" spans="2:12" x14ac:dyDescent="0.4">
      <c r="B2" s="3" t="s">
        <v>1</v>
      </c>
      <c r="C2" s="4" t="str">
        <f>Summary!C2</f>
        <v>阿斯利康</v>
      </c>
      <c r="D2" s="5"/>
      <c r="E2" s="5"/>
      <c r="F2" s="17"/>
      <c r="G2" s="17"/>
      <c r="H2" s="17"/>
      <c r="I2" s="17"/>
    </row>
    <row r="3" spans="2:12" x14ac:dyDescent="0.4">
      <c r="B3" s="3" t="s">
        <v>3</v>
      </c>
      <c r="C3" s="6" t="str">
        <f>Summary!C3</f>
        <v>诺雷得医学幻灯&amp;创意设计项目</v>
      </c>
      <c r="D3" s="7"/>
      <c r="E3" s="7"/>
      <c r="F3" s="17"/>
      <c r="G3" s="17"/>
      <c r="H3" s="17"/>
      <c r="I3" s="17"/>
    </row>
    <row r="4" spans="2:12" s="1" customFormat="1" ht="16.5" customHeight="1" x14ac:dyDescent="0.4">
      <c r="B4" s="8" t="s">
        <v>4</v>
      </c>
      <c r="C4" s="6" t="str">
        <f>Summary!C4</f>
        <v>queen.liu@ubs-cn.com</v>
      </c>
      <c r="D4" s="8"/>
      <c r="E4" s="8"/>
      <c r="F4" s="8"/>
      <c r="G4" s="8"/>
      <c r="H4" s="8"/>
      <c r="I4" s="8"/>
    </row>
    <row r="5" spans="2:12" s="1" customFormat="1" ht="16.5" customHeight="1" x14ac:dyDescent="0.25">
      <c r="B5" s="8" t="s">
        <v>5</v>
      </c>
      <c r="C5" s="9">
        <f>Summary!C5</f>
        <v>45664</v>
      </c>
      <c r="D5" s="8"/>
      <c r="E5" s="8"/>
      <c r="F5" s="8"/>
      <c r="G5" s="8"/>
      <c r="H5" s="8"/>
      <c r="I5" s="8"/>
    </row>
    <row r="6" spans="2:12" s="1" customFormat="1" ht="16.5" customHeight="1" x14ac:dyDescent="0.25">
      <c r="B6" s="10"/>
      <c r="C6" s="10"/>
      <c r="D6" s="10"/>
      <c r="E6" s="10"/>
      <c r="F6" s="10"/>
      <c r="G6" s="10"/>
      <c r="H6" s="10"/>
      <c r="I6" s="10"/>
    </row>
    <row r="7" spans="2:12" s="1" customFormat="1" ht="69.75" customHeight="1" thickBot="1" x14ac:dyDescent="0.3">
      <c r="B7" s="11" t="s">
        <v>6</v>
      </c>
      <c r="C7" s="12" t="s">
        <v>14</v>
      </c>
      <c r="D7" s="12" t="s">
        <v>15</v>
      </c>
      <c r="E7" s="12" t="s">
        <v>16</v>
      </c>
      <c r="F7" s="18" t="s">
        <v>17</v>
      </c>
      <c r="G7" s="18" t="s">
        <v>18</v>
      </c>
      <c r="H7" s="18" t="s">
        <v>19</v>
      </c>
      <c r="I7" s="20" t="s">
        <v>20</v>
      </c>
    </row>
    <row r="8" spans="2:12" s="1" customFormat="1" ht="16.5" x14ac:dyDescent="0.25">
      <c r="B8" s="83" t="s">
        <v>53</v>
      </c>
      <c r="C8" s="84"/>
      <c r="D8" s="84"/>
      <c r="E8" s="84"/>
      <c r="F8" s="84"/>
      <c r="G8" s="84"/>
      <c r="H8" s="84"/>
      <c r="I8" s="85"/>
    </row>
    <row r="9" spans="2:12" x14ac:dyDescent="0.25">
      <c r="B9" s="56" t="s">
        <v>24</v>
      </c>
      <c r="C9" s="57" t="s">
        <v>25</v>
      </c>
      <c r="D9" s="55" t="s">
        <v>23</v>
      </c>
      <c r="E9" s="52">
        <v>1000</v>
      </c>
      <c r="F9" s="53">
        <v>1000</v>
      </c>
      <c r="G9" s="58" t="s">
        <v>26</v>
      </c>
      <c r="H9" s="51">
        <v>3</v>
      </c>
      <c r="I9" s="54">
        <f>H9*F9</f>
        <v>3000</v>
      </c>
    </row>
    <row r="10" spans="2:12" ht="15.5" thickBot="1" x14ac:dyDescent="0.3">
      <c r="B10" s="80" t="s">
        <v>52</v>
      </c>
      <c r="C10" s="81"/>
      <c r="D10" s="81"/>
      <c r="E10" s="81"/>
      <c r="F10" s="81"/>
      <c r="G10" s="81"/>
      <c r="H10" s="82"/>
      <c r="I10" s="22">
        <f>I9*30</f>
        <v>90000</v>
      </c>
      <c r="L10" s="1"/>
    </row>
    <row r="11" spans="2:12" ht="15.5" thickBot="1" x14ac:dyDescent="0.3">
      <c r="B11" s="77" t="s">
        <v>9</v>
      </c>
      <c r="C11" s="78"/>
      <c r="D11" s="78"/>
      <c r="E11" s="78"/>
      <c r="F11" s="78"/>
      <c r="G11" s="78"/>
      <c r="H11" s="79"/>
      <c r="I11" s="37">
        <f>SUM(I10)</f>
        <v>90000</v>
      </c>
    </row>
    <row r="12" spans="2:12" x14ac:dyDescent="0.25">
      <c r="I12" s="40" t="s">
        <v>21</v>
      </c>
    </row>
    <row r="15" spans="2:12" x14ac:dyDescent="0.4">
      <c r="B15" s="38"/>
      <c r="C15" s="14"/>
      <c r="D15" s="14"/>
      <c r="E15" s="14"/>
      <c r="F15" s="39"/>
    </row>
    <row r="16" spans="2:12" x14ac:dyDescent="0.25">
      <c r="B16" s="13"/>
      <c r="C16" s="15"/>
      <c r="D16" s="15"/>
      <c r="E16" s="15"/>
      <c r="F16" s="19"/>
    </row>
    <row r="17" spans="2:6" x14ac:dyDescent="0.25">
      <c r="B17" s="13"/>
      <c r="C17" s="15"/>
      <c r="D17" s="15"/>
      <c r="E17" s="15"/>
      <c r="F17" s="19"/>
    </row>
    <row r="18" spans="2:6" x14ac:dyDescent="0.25">
      <c r="B18" s="13"/>
      <c r="C18" s="15"/>
      <c r="D18" s="15"/>
      <c r="E18" s="15"/>
      <c r="F18" s="19"/>
    </row>
    <row r="19" spans="2:6" x14ac:dyDescent="0.25">
      <c r="B19" s="13"/>
      <c r="C19" s="15"/>
      <c r="D19" s="15"/>
      <c r="E19" s="15"/>
      <c r="F19" s="19"/>
    </row>
    <row r="20" spans="2:6" x14ac:dyDescent="0.25">
      <c r="B20" s="13"/>
      <c r="C20" s="16"/>
      <c r="D20" s="16"/>
      <c r="E20" s="16"/>
      <c r="F20" s="19"/>
    </row>
  </sheetData>
  <mergeCells count="4">
    <mergeCell ref="B1:I1"/>
    <mergeCell ref="B11:H11"/>
    <mergeCell ref="B10:H10"/>
    <mergeCell ref="B8:I8"/>
  </mergeCells>
  <phoneticPr fontId="15" type="noConversion"/>
  <printOptions horizontalCentered="1"/>
  <pageMargins left="0.25" right="0.25" top="0.27" bottom="0.44" header="0.3" footer="0.3"/>
  <pageSetup scale="6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4"/>
  <sheetViews>
    <sheetView zoomScale="90" zoomScaleNormal="90" workbookViewId="0">
      <selection activeCell="I15" sqref="I15"/>
    </sheetView>
  </sheetViews>
  <sheetFormatPr defaultColWidth="8.83203125" defaultRowHeight="15" x14ac:dyDescent="0.25"/>
  <cols>
    <col min="1" max="1" width="5.25" customWidth="1"/>
    <col min="2" max="2" width="20.75" customWidth="1"/>
    <col min="3" max="3" width="29.33203125" style="2" customWidth="1"/>
    <col min="4" max="4" width="18.33203125" style="2" customWidth="1"/>
    <col min="5" max="5" width="16" style="2" customWidth="1"/>
    <col min="6" max="6" width="11" customWidth="1"/>
    <col min="7" max="7" width="11.75" customWidth="1"/>
    <col min="8" max="8" width="10.25" customWidth="1"/>
    <col min="9" max="9" width="14.83203125" customWidth="1"/>
    <col min="10" max="10" width="13.25" customWidth="1"/>
  </cols>
  <sheetData>
    <row r="1" spans="2:14" ht="37.5" customHeight="1" x14ac:dyDescent="0.25">
      <c r="B1" s="86" t="s">
        <v>51</v>
      </c>
      <c r="C1" s="86"/>
      <c r="D1" s="86"/>
      <c r="E1" s="86"/>
      <c r="F1" s="86"/>
      <c r="G1" s="86"/>
      <c r="H1" s="86"/>
      <c r="I1" s="86"/>
    </row>
    <row r="2" spans="2:14" x14ac:dyDescent="0.4">
      <c r="B2" s="24" t="s">
        <v>1</v>
      </c>
      <c r="C2" s="4" t="str">
        <f>Summary!C2</f>
        <v>阿斯利康</v>
      </c>
      <c r="D2" s="25"/>
      <c r="E2" s="25"/>
      <c r="F2" s="33"/>
      <c r="G2" s="33"/>
      <c r="H2" s="33"/>
      <c r="I2" s="33"/>
    </row>
    <row r="3" spans="2:14" x14ac:dyDescent="0.4">
      <c r="B3" s="24" t="s">
        <v>3</v>
      </c>
      <c r="C3" s="6" t="str">
        <f>Summary!C3</f>
        <v>诺雷得医学幻灯&amp;创意设计项目</v>
      </c>
      <c r="D3" s="26"/>
      <c r="E3" s="26"/>
      <c r="F3" s="33"/>
      <c r="G3" s="33"/>
      <c r="H3" s="33"/>
      <c r="I3" s="33"/>
    </row>
    <row r="4" spans="2:14" s="23" customFormat="1" ht="16.5" customHeight="1" x14ac:dyDescent="0.4">
      <c r="B4" s="27" t="s">
        <v>4</v>
      </c>
      <c r="C4" s="6" t="str">
        <f>Summary!C4</f>
        <v>queen.liu@ubs-cn.com</v>
      </c>
      <c r="D4" s="27"/>
      <c r="E4" s="27"/>
      <c r="F4" s="27"/>
      <c r="G4" s="27"/>
      <c r="H4" s="27"/>
      <c r="I4" s="27"/>
    </row>
    <row r="5" spans="2:14" s="23" customFormat="1" ht="16.5" customHeight="1" x14ac:dyDescent="0.25">
      <c r="B5" s="27" t="s">
        <v>5</v>
      </c>
      <c r="C5" s="9">
        <f>Summary!C5</f>
        <v>45664</v>
      </c>
      <c r="D5" s="27"/>
      <c r="E5" s="27"/>
      <c r="F5" s="27"/>
      <c r="G5" s="27"/>
      <c r="H5" s="27"/>
      <c r="I5" s="27"/>
    </row>
    <row r="6" spans="2:14" s="23" customFormat="1" ht="16.5" customHeight="1" x14ac:dyDescent="0.25">
      <c r="B6" s="28"/>
      <c r="C6" s="28"/>
      <c r="D6" s="28"/>
      <c r="E6" s="28"/>
      <c r="F6" s="28"/>
      <c r="G6" s="28"/>
      <c r="H6" s="28"/>
      <c r="I6" s="28"/>
    </row>
    <row r="7" spans="2:14" s="23" customFormat="1" ht="30.75" customHeight="1" x14ac:dyDescent="0.25">
      <c r="B7" s="29" t="s">
        <v>6</v>
      </c>
      <c r="C7" s="30" t="s">
        <v>14</v>
      </c>
      <c r="D7" s="30" t="s">
        <v>15</v>
      </c>
      <c r="E7" s="30" t="s">
        <v>16</v>
      </c>
      <c r="F7" s="34" t="s">
        <v>17</v>
      </c>
      <c r="G7" s="34" t="s">
        <v>18</v>
      </c>
      <c r="H7" s="34" t="s">
        <v>19</v>
      </c>
      <c r="I7" s="35" t="s">
        <v>20</v>
      </c>
    </row>
    <row r="8" spans="2:14" ht="16.5" x14ac:dyDescent="0.25">
      <c r="B8" s="31" t="s">
        <v>54</v>
      </c>
      <c r="C8" s="32"/>
      <c r="D8" s="32"/>
      <c r="E8" s="32"/>
      <c r="F8" s="32"/>
      <c r="G8" s="32"/>
      <c r="H8" s="32"/>
      <c r="I8" s="36"/>
    </row>
    <row r="9" spans="2:14" x14ac:dyDescent="0.25">
      <c r="B9" s="87" t="s">
        <v>59</v>
      </c>
      <c r="C9" s="60" t="s">
        <v>39</v>
      </c>
      <c r="D9" s="67" t="s">
        <v>29</v>
      </c>
      <c r="E9" s="68">
        <v>230</v>
      </c>
      <c r="F9" s="68">
        <v>230</v>
      </c>
      <c r="G9" s="58" t="s">
        <v>40</v>
      </c>
      <c r="H9" s="58">
        <v>150</v>
      </c>
      <c r="I9" s="69">
        <f>H9*F9</f>
        <v>34500</v>
      </c>
    </row>
    <row r="10" spans="2:14" x14ac:dyDescent="0.25">
      <c r="B10" s="87"/>
      <c r="C10" s="60" t="s">
        <v>41</v>
      </c>
      <c r="D10" s="67" t="s">
        <v>42</v>
      </c>
      <c r="E10" s="68">
        <v>4600</v>
      </c>
      <c r="F10" s="68">
        <v>4600</v>
      </c>
      <c r="G10" s="58" t="s">
        <v>43</v>
      </c>
      <c r="H10" s="58">
        <v>1</v>
      </c>
      <c r="I10" s="69">
        <f t="shared" ref="I10:I13" si="0">H10*F10</f>
        <v>4600</v>
      </c>
    </row>
    <row r="11" spans="2:14" x14ac:dyDescent="0.25">
      <c r="B11" s="87"/>
      <c r="C11" s="60" t="s">
        <v>44</v>
      </c>
      <c r="D11" s="67" t="s">
        <v>42</v>
      </c>
      <c r="E11" s="68">
        <v>1500</v>
      </c>
      <c r="F11" s="68">
        <v>1500</v>
      </c>
      <c r="G11" s="58" t="s">
        <v>45</v>
      </c>
      <c r="H11" s="58">
        <v>1</v>
      </c>
      <c r="I11" s="69">
        <f t="shared" si="0"/>
        <v>1500</v>
      </c>
      <c r="N11" t="s">
        <v>21</v>
      </c>
    </row>
    <row r="12" spans="2:14" x14ac:dyDescent="0.25">
      <c r="B12" s="87"/>
      <c r="C12" s="60" t="s">
        <v>46</v>
      </c>
      <c r="D12" s="67" t="s">
        <v>42</v>
      </c>
      <c r="E12" s="68">
        <v>1700</v>
      </c>
      <c r="F12" s="68">
        <v>1700</v>
      </c>
      <c r="G12" s="58" t="s">
        <v>45</v>
      </c>
      <c r="H12" s="58">
        <v>1</v>
      </c>
      <c r="I12" s="69">
        <f t="shared" si="0"/>
        <v>1700</v>
      </c>
    </row>
    <row r="13" spans="2:14" x14ac:dyDescent="0.25">
      <c r="B13" s="87"/>
      <c r="C13" s="60" t="s">
        <v>47</v>
      </c>
      <c r="D13" s="67" t="s">
        <v>42</v>
      </c>
      <c r="E13" s="68">
        <v>400</v>
      </c>
      <c r="F13" s="68">
        <v>400</v>
      </c>
      <c r="G13" s="58" t="s">
        <v>48</v>
      </c>
      <c r="H13" s="58">
        <v>5</v>
      </c>
      <c r="I13" s="69">
        <f t="shared" si="0"/>
        <v>2000</v>
      </c>
    </row>
    <row r="14" spans="2:14" x14ac:dyDescent="0.25">
      <c r="B14" s="63"/>
      <c r="C14" s="64"/>
      <c r="D14" s="64"/>
      <c r="E14" s="64"/>
      <c r="F14" s="64"/>
      <c r="G14" s="64"/>
      <c r="H14" s="64" t="s">
        <v>49</v>
      </c>
      <c r="I14" s="65">
        <f>SUM(I9:I13)</f>
        <v>44300</v>
      </c>
    </row>
  </sheetData>
  <mergeCells count="2">
    <mergeCell ref="B1:I1"/>
    <mergeCell ref="B9:B13"/>
  </mergeCells>
  <phoneticPr fontId="15" type="noConversion"/>
  <pageMargins left="0.74803149606299202" right="0.74803149606299202" top="0.98425196850393704" bottom="0.98425196850393704" header="0.31496062992126" footer="0.31496062992126"/>
  <pageSetup paperSize="9" scale="5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20"/>
  <sheetViews>
    <sheetView topLeftCell="A5" zoomScale="80" zoomScaleNormal="80" workbookViewId="0">
      <selection activeCell="K14" sqref="K14"/>
    </sheetView>
  </sheetViews>
  <sheetFormatPr defaultColWidth="8.83203125" defaultRowHeight="15" x14ac:dyDescent="0.25"/>
  <cols>
    <col min="1" max="1" width="5.25" customWidth="1"/>
    <col min="2" max="2" width="28.25" customWidth="1"/>
    <col min="3" max="3" width="39" style="2" customWidth="1"/>
    <col min="4" max="4" width="18" style="2" customWidth="1"/>
    <col min="5" max="5" width="15.75" style="2" customWidth="1"/>
    <col min="6" max="6" width="11" customWidth="1"/>
    <col min="7" max="7" width="8.33203125" customWidth="1"/>
    <col min="8" max="8" width="10.5" customWidth="1"/>
    <col min="9" max="9" width="16.33203125" customWidth="1"/>
  </cols>
  <sheetData>
    <row r="1" spans="2:9" ht="37.5" customHeight="1" x14ac:dyDescent="0.25">
      <c r="B1" s="72" t="s">
        <v>22</v>
      </c>
      <c r="C1" s="72"/>
      <c r="D1" s="72"/>
      <c r="E1" s="72"/>
      <c r="F1" s="72"/>
      <c r="G1" s="72"/>
      <c r="H1" s="72"/>
      <c r="I1" s="72"/>
    </row>
    <row r="2" spans="2:9" x14ac:dyDescent="0.4">
      <c r="B2" s="3" t="s">
        <v>1</v>
      </c>
      <c r="C2" s="4" t="str">
        <f>Summary!C2</f>
        <v>阿斯利康</v>
      </c>
      <c r="D2" s="5"/>
      <c r="E2" s="5"/>
      <c r="F2" s="17"/>
      <c r="G2" s="17"/>
      <c r="H2" s="17"/>
      <c r="I2" s="17"/>
    </row>
    <row r="3" spans="2:9" x14ac:dyDescent="0.4">
      <c r="B3" s="3" t="s">
        <v>3</v>
      </c>
      <c r="C3" s="6" t="str">
        <f>Summary!C3</f>
        <v>诺雷得医学幻灯&amp;创意设计项目</v>
      </c>
      <c r="D3" s="7"/>
      <c r="E3" s="7"/>
      <c r="F3" s="17"/>
      <c r="G3" s="17"/>
      <c r="H3" s="17"/>
      <c r="I3" s="17"/>
    </row>
    <row r="4" spans="2:9" s="1" customFormat="1" ht="16.5" customHeight="1" x14ac:dyDescent="0.4">
      <c r="B4" s="8" t="s">
        <v>4</v>
      </c>
      <c r="C4" s="6" t="str">
        <f>Summary!C4</f>
        <v>queen.liu@ubs-cn.com</v>
      </c>
      <c r="D4" s="8"/>
      <c r="E4" s="8"/>
      <c r="F4" s="8"/>
      <c r="G4" s="8"/>
      <c r="H4" s="8"/>
      <c r="I4" s="8"/>
    </row>
    <row r="5" spans="2:9" s="1" customFormat="1" ht="16.5" customHeight="1" x14ac:dyDescent="0.25">
      <c r="B5" s="8" t="s">
        <v>5</v>
      </c>
      <c r="C5" s="9">
        <f>Summary!C5</f>
        <v>45664</v>
      </c>
      <c r="D5" s="8"/>
      <c r="E5" s="8"/>
      <c r="F5" s="8"/>
      <c r="G5" s="8"/>
      <c r="H5" s="8"/>
      <c r="I5" s="8"/>
    </row>
    <row r="6" spans="2:9" s="1" customFormat="1" ht="16.5" customHeight="1" thickBot="1" x14ac:dyDescent="0.3">
      <c r="B6" s="10"/>
      <c r="C6" s="10"/>
      <c r="D6" s="10"/>
      <c r="E6" s="10"/>
      <c r="F6" s="10"/>
      <c r="G6" s="10"/>
      <c r="H6" s="10"/>
      <c r="I6" s="10"/>
    </row>
    <row r="7" spans="2:9" s="1" customFormat="1" ht="33" x14ac:dyDescent="0.25">
      <c r="B7" s="11" t="s">
        <v>6</v>
      </c>
      <c r="C7" s="12" t="s">
        <v>14</v>
      </c>
      <c r="D7" s="12" t="s">
        <v>15</v>
      </c>
      <c r="E7" s="12" t="s">
        <v>16</v>
      </c>
      <c r="F7" s="18" t="s">
        <v>17</v>
      </c>
      <c r="G7" s="18" t="s">
        <v>18</v>
      </c>
      <c r="H7" s="18" t="s">
        <v>19</v>
      </c>
      <c r="I7" s="20" t="s">
        <v>20</v>
      </c>
    </row>
    <row r="8" spans="2:9" s="1" customFormat="1" ht="16.5" x14ac:dyDescent="0.25">
      <c r="B8" s="93" t="s">
        <v>55</v>
      </c>
      <c r="C8" s="94"/>
      <c r="D8" s="94"/>
      <c r="E8" s="94"/>
      <c r="F8" s="94"/>
      <c r="G8" s="94"/>
      <c r="H8" s="94"/>
      <c r="I8" s="95"/>
    </row>
    <row r="9" spans="2:9" ht="39" x14ac:dyDescent="0.25">
      <c r="B9" s="59" t="s">
        <v>27</v>
      </c>
      <c r="C9" s="60" t="s">
        <v>28</v>
      </c>
      <c r="D9" s="55" t="s">
        <v>29</v>
      </c>
      <c r="E9" s="61">
        <v>657</v>
      </c>
      <c r="F9" s="61">
        <v>657</v>
      </c>
      <c r="G9" s="58" t="s">
        <v>30</v>
      </c>
      <c r="H9" s="58">
        <v>40</v>
      </c>
      <c r="I9" s="62">
        <f>F9*H9</f>
        <v>26280</v>
      </c>
    </row>
    <row r="10" spans="2:9" x14ac:dyDescent="0.25">
      <c r="B10" s="59" t="s">
        <v>31</v>
      </c>
      <c r="C10" s="57" t="s">
        <v>32</v>
      </c>
      <c r="D10" s="55" t="s">
        <v>29</v>
      </c>
      <c r="E10" s="61">
        <v>450</v>
      </c>
      <c r="F10" s="61">
        <v>450</v>
      </c>
      <c r="G10" s="58" t="s">
        <v>33</v>
      </c>
      <c r="H10" s="58">
        <v>1</v>
      </c>
      <c r="I10" s="62">
        <f t="shared" ref="I10:I11" si="0">F10*H10</f>
        <v>450</v>
      </c>
    </row>
    <row r="11" spans="2:9" x14ac:dyDescent="0.25">
      <c r="B11" s="59" t="s">
        <v>34</v>
      </c>
      <c r="C11" s="57" t="s">
        <v>35</v>
      </c>
      <c r="D11" s="55" t="s">
        <v>29</v>
      </c>
      <c r="E11" s="61">
        <v>50</v>
      </c>
      <c r="F11" s="61">
        <v>50</v>
      </c>
      <c r="G11" s="58" t="s">
        <v>30</v>
      </c>
      <c r="H11" s="58">
        <v>40</v>
      </c>
      <c r="I11" s="62">
        <f t="shared" si="0"/>
        <v>2000</v>
      </c>
    </row>
    <row r="12" spans="2:9" ht="15.5" thickBot="1" x14ac:dyDescent="0.3">
      <c r="B12" s="90" t="s">
        <v>37</v>
      </c>
      <c r="C12" s="91"/>
      <c r="D12" s="91"/>
      <c r="E12" s="91"/>
      <c r="F12" s="91"/>
      <c r="G12" s="91"/>
      <c r="H12" s="92"/>
      <c r="I12" s="66">
        <f>SUM(I9:I11)</f>
        <v>28730</v>
      </c>
    </row>
    <row r="13" spans="2:9" x14ac:dyDescent="0.25">
      <c r="B13" s="63"/>
      <c r="C13" s="64"/>
      <c r="D13" s="64"/>
      <c r="E13" s="64"/>
      <c r="F13" s="64"/>
      <c r="G13" s="64"/>
      <c r="H13" s="64" t="s">
        <v>58</v>
      </c>
      <c r="I13" s="65">
        <f>I12*6</f>
        <v>172380</v>
      </c>
    </row>
    <row r="14" spans="2:9" ht="16.5" x14ac:dyDescent="0.25">
      <c r="B14" s="93" t="s">
        <v>56</v>
      </c>
      <c r="C14" s="94"/>
      <c r="D14" s="94"/>
      <c r="E14" s="94"/>
      <c r="F14" s="94"/>
      <c r="G14" s="94"/>
      <c r="H14" s="94"/>
      <c r="I14" s="95"/>
    </row>
    <row r="15" spans="2:9" ht="39" x14ac:dyDescent="0.25">
      <c r="B15" s="59" t="s">
        <v>36</v>
      </c>
      <c r="C15" s="60" t="s">
        <v>28</v>
      </c>
      <c r="D15" s="55" t="s">
        <v>29</v>
      </c>
      <c r="E15" s="61">
        <v>407</v>
      </c>
      <c r="F15" s="61">
        <v>407</v>
      </c>
      <c r="G15" s="58" t="s">
        <v>30</v>
      </c>
      <c r="H15" s="58">
        <v>40</v>
      </c>
      <c r="I15" s="62">
        <f>F15*H15</f>
        <v>16280</v>
      </c>
    </row>
    <row r="16" spans="2:9" x14ac:dyDescent="0.25">
      <c r="B16" s="59" t="s">
        <v>31</v>
      </c>
      <c r="C16" s="57" t="s">
        <v>32</v>
      </c>
      <c r="D16" s="55" t="s">
        <v>29</v>
      </c>
      <c r="E16" s="61">
        <v>450</v>
      </c>
      <c r="F16" s="61">
        <v>450</v>
      </c>
      <c r="G16" s="58" t="s">
        <v>33</v>
      </c>
      <c r="H16" s="58">
        <v>1</v>
      </c>
      <c r="I16" s="62">
        <f t="shared" ref="I16:I17" si="1">F16*H16</f>
        <v>450</v>
      </c>
    </row>
    <row r="17" spans="2:9" x14ac:dyDescent="0.25">
      <c r="B17" s="59" t="s">
        <v>34</v>
      </c>
      <c r="C17" s="57" t="s">
        <v>35</v>
      </c>
      <c r="D17" s="55" t="s">
        <v>29</v>
      </c>
      <c r="E17" s="61">
        <v>50</v>
      </c>
      <c r="F17" s="61">
        <v>50</v>
      </c>
      <c r="G17" s="58" t="s">
        <v>30</v>
      </c>
      <c r="H17" s="58">
        <v>40</v>
      </c>
      <c r="I17" s="62">
        <f t="shared" si="1"/>
        <v>2000</v>
      </c>
    </row>
    <row r="18" spans="2:9" ht="15.5" thickBot="1" x14ac:dyDescent="0.3">
      <c r="B18" s="90" t="s">
        <v>37</v>
      </c>
      <c r="C18" s="91"/>
      <c r="D18" s="91"/>
      <c r="E18" s="91"/>
      <c r="F18" s="91"/>
      <c r="G18" s="91"/>
      <c r="H18" s="92"/>
      <c r="I18" s="66">
        <f>SUM(I15:I17)</f>
        <v>18730</v>
      </c>
    </row>
    <row r="19" spans="2:9" ht="15.5" thickBot="1" x14ac:dyDescent="0.3">
      <c r="B19" s="88" t="s">
        <v>57</v>
      </c>
      <c r="C19" s="89"/>
      <c r="D19" s="89"/>
      <c r="E19" s="89"/>
      <c r="F19" s="89"/>
      <c r="G19" s="89"/>
      <c r="H19" s="89"/>
      <c r="I19" s="21">
        <f>I18*8</f>
        <v>149840</v>
      </c>
    </row>
    <row r="20" spans="2:9" ht="15.5" thickBot="1" x14ac:dyDescent="0.3">
      <c r="B20" s="88" t="s">
        <v>38</v>
      </c>
      <c r="C20" s="89"/>
      <c r="D20" s="89"/>
      <c r="E20" s="89"/>
      <c r="F20" s="89"/>
      <c r="G20" s="89"/>
      <c r="H20" s="89"/>
      <c r="I20" s="21">
        <f>I19+I13</f>
        <v>322220</v>
      </c>
    </row>
  </sheetData>
  <mergeCells count="7">
    <mergeCell ref="B20:H20"/>
    <mergeCell ref="B1:I1"/>
    <mergeCell ref="B12:H12"/>
    <mergeCell ref="B18:H18"/>
    <mergeCell ref="B19:H19"/>
    <mergeCell ref="B8:I8"/>
    <mergeCell ref="B14:I14"/>
  </mergeCells>
  <phoneticPr fontId="15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Creative</vt:lpstr>
      <vt:lpstr>Digital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Liya Pei</cp:lastModifiedBy>
  <cp:lastPrinted>2021-05-03T18:39:00Z</cp:lastPrinted>
  <dcterms:created xsi:type="dcterms:W3CDTF">2016-07-03T01:42:00Z</dcterms:created>
  <dcterms:modified xsi:type="dcterms:W3CDTF">2025-01-07T05:27:06Z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