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tim.wang\Desktop\"/>
    </mc:Choice>
  </mc:AlternateContent>
  <bookViews>
    <workbookView minimized="1" xWindow="0" yWindow="0" windowWidth="16170" windowHeight="9120" activeTab="4"/>
  </bookViews>
  <sheets>
    <sheet name="麦田第三方决算明细第一批" sheetId="1" r:id="rId1"/>
    <sheet name="麦田费用明细第一批" sheetId="2" r:id="rId2"/>
    <sheet name="麦田第三方决算明细第二批" sheetId="3" r:id="rId3"/>
    <sheet name="麦田费用明细第二批" sheetId="4" r:id="rId4"/>
    <sheet name="麦田第三方决算明细第三批 " sheetId="6" r:id="rId5"/>
    <sheet name="麦田费用明细第三批 "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6" l="1"/>
  <c r="F16" i="7"/>
  <c r="F16" i="4"/>
  <c r="F17" i="4" s="1"/>
  <c r="F18" i="7" l="1"/>
  <c r="F9" i="4"/>
  <c r="F8" i="4"/>
  <c r="F10" i="4"/>
  <c r="F4" i="4"/>
  <c r="F5" i="4"/>
  <c r="F6" i="4"/>
  <c r="F15" i="4"/>
  <c r="F4" i="6"/>
  <c r="F5" i="6"/>
  <c r="F6" i="6"/>
  <c r="F4" i="7"/>
  <c r="F5" i="7"/>
  <c r="F6" i="7"/>
  <c r="F9" i="7"/>
  <c r="F8" i="7"/>
  <c r="F10" i="7"/>
  <c r="F15" i="7"/>
  <c r="F12" i="7"/>
  <c r="F13" i="7"/>
  <c r="F8" i="6"/>
  <c r="F59" i="2"/>
  <c r="G60" i="2"/>
  <c r="F61" i="2"/>
  <c r="F62" i="2"/>
  <c r="F8" i="3"/>
  <c r="F10" i="3"/>
  <c r="F53" i="2"/>
  <c r="F54" i="2"/>
  <c r="F56" i="2"/>
  <c r="F57" i="2"/>
  <c r="F16" i="1"/>
  <c r="F18" i="1"/>
  <c r="F4" i="3"/>
  <c r="F5" i="3"/>
  <c r="F6" i="3"/>
  <c r="F13" i="4"/>
  <c r="F12" i="4"/>
  <c r="F4" i="1"/>
  <c r="F5" i="1"/>
  <c r="F7" i="1"/>
  <c r="F15" i="1"/>
  <c r="F14" i="1"/>
  <c r="F6" i="1"/>
  <c r="F8" i="1"/>
  <c r="F9" i="1"/>
  <c r="F10" i="1"/>
  <c r="F11" i="1"/>
  <c r="F12" i="1"/>
</calcChain>
</file>

<file path=xl/sharedStrings.xml><?xml version="1.0" encoding="utf-8"?>
<sst xmlns="http://schemas.openxmlformats.org/spreadsheetml/2006/main" count="359" uniqueCount="143">
  <si>
    <t>类别</t>
  </si>
  <si>
    <t>内容</t>
  </si>
  <si>
    <t>单价</t>
  </si>
  <si>
    <t>单位</t>
  </si>
  <si>
    <t>数量</t>
  </si>
  <si>
    <t>小计</t>
  </si>
  <si>
    <t>备注</t>
  </si>
  <si>
    <t>硬件需求</t>
  </si>
  <si>
    <t>硬件平台：16Core64G SKT</t>
  </si>
  <si>
    <t>月/台</t>
  </si>
  <si>
    <t>包含三个月的16Core64G SKT核心处理服务器  30M独享全网通骨干网流量，</t>
  </si>
  <si>
    <t>包含三个月的16Core64G SKT数据服务器，</t>
  </si>
  <si>
    <t>硬件平台：图片传递专用带宽</t>
  </si>
  <si>
    <t>次</t>
  </si>
  <si>
    <t>每GB 1.5元 21.6万张图片的自由服务器存储以及AI识图传递的踪迹预计使用量为6600G</t>
  </si>
  <si>
    <t>硬件平台：其他（存储）</t>
  </si>
  <si>
    <t>包含CDN、容灾备份存储租赁等</t>
  </si>
  <si>
    <t>软件服务</t>
  </si>
  <si>
    <t>部分通用手写体鉴别：不超过7.2万例的非标准印刷体识别</t>
  </si>
  <si>
    <t>项/次</t>
  </si>
  <si>
    <t>部分通用手写体鉴别：词义关联系统 识别文字词义与内容关联度 不超过1,100,000例</t>
  </si>
  <si>
    <t>部分通用手写体鉴别：热区检索控制不超过1,100,000例</t>
  </si>
  <si>
    <t xml:space="preserve">部分通用手写体鉴别：按照前期沟通与评估，总计约21.6W例图像识别（原尺寸图片 不超过3000万像素） 包括10%的超量冗余 </t>
  </si>
  <si>
    <t>部分通用手写体鉴别：识别内容简体、繁体中文，英语、数字以及医疗行业常用符号。涉及外国人姓名时可以识别日语、韩语、西班牙语、法语、德文、葡萄牙文。</t>
  </si>
  <si>
    <t>观看者 基于Web的直播</t>
  </si>
  <si>
    <t>软件包</t>
  </si>
  <si>
    <t>开发独立的直播系统、基于自适应页面和播放器技术，可以根据网络和终端进行自适配播放。预计投入软件工程师3人和图像处理工程师1人，预计开发时间为17个工作日。
直播业务的Web端播放器开发与实践，直播间的注册和拉起。并且支持外发和手机端多浏览器访问。</t>
  </si>
  <si>
    <t>直播主持者APP方式</t>
  </si>
  <si>
    <t>IOS开发或安卓开发工程师。为本次项目独立地址APP并发布。预计投入移动开发工程师2人和软件工程师1人，预计开发时常为17个工作日。
定制直播专用APP 拟定为苹果手机</t>
  </si>
  <si>
    <t>程序运营</t>
  </si>
  <si>
    <t>基于HLS/RTMP推流直播系统运营商带宽使用费</t>
  </si>
  <si>
    <t>总计</t>
  </si>
  <si>
    <t>合计</t>
  </si>
  <si>
    <t>次</t>
    <phoneticPr fontId="17" type="noConversion"/>
  </si>
  <si>
    <t>基于会议，每场40分钟。10个在线观众计算，支持多码率切换</t>
    <phoneticPr fontId="17" type="noConversion"/>
  </si>
  <si>
    <t>类别</t>
    <phoneticPr fontId="18" type="noConversion"/>
  </si>
  <si>
    <t>内容</t>
    <phoneticPr fontId="18" type="noConversion"/>
  </si>
  <si>
    <t>单价</t>
    <phoneticPr fontId="18" type="noConversion"/>
  </si>
  <si>
    <t>单位</t>
    <phoneticPr fontId="18" type="noConversion"/>
  </si>
  <si>
    <t>数量</t>
    <phoneticPr fontId="18" type="noConversion"/>
  </si>
  <si>
    <t>小计</t>
    <phoneticPr fontId="18" type="noConversion"/>
  </si>
  <si>
    <t>项目执行费用（维护）</t>
    <phoneticPr fontId="18" type="noConversion"/>
  </si>
  <si>
    <t>项目工作组执行</t>
    <phoneticPr fontId="18" type="noConversion"/>
  </si>
  <si>
    <t>执行手册撰写</t>
    <phoneticPr fontId="18" type="noConversion"/>
  </si>
  <si>
    <t>次/本</t>
    <phoneticPr fontId="18" type="noConversion"/>
  </si>
  <si>
    <t>项目工作组执行</t>
    <phoneticPr fontId="18" type="noConversion"/>
  </si>
  <si>
    <t>每月一次电话会议支持</t>
    <phoneticPr fontId="18" type="noConversion"/>
  </si>
  <si>
    <t>月/人</t>
    <phoneticPr fontId="18" type="noConversion"/>
  </si>
  <si>
    <t>项目工作组执行</t>
    <phoneticPr fontId="18" type="noConversion"/>
  </si>
  <si>
    <t>数据统计，根据原始数据，按照时间、区域、属性等进行分类统计，制作项目进度的汇报。此阶段为表格及PPT形式，</t>
    <phoneticPr fontId="18" type="noConversion"/>
  </si>
  <si>
    <t>小时/人</t>
    <phoneticPr fontId="18" type="noConversion"/>
  </si>
  <si>
    <t>沟通、答疑、反馈，以电话、邮件、微信等形式的日常沟通
线上平台信息问题反馈处理、后台回复。
线上线下突发异常情况处理</t>
    <phoneticPr fontId="18" type="noConversion"/>
  </si>
  <si>
    <t>案例征集平台（开发）</t>
    <phoneticPr fontId="18" type="noConversion"/>
  </si>
  <si>
    <t>程序编写</t>
    <phoneticPr fontId="18" type="noConversion"/>
  </si>
  <si>
    <t>数据基础架构：基于大型数据平台的架构设计与数据库设计</t>
    <phoneticPr fontId="18" type="noConversion"/>
  </si>
  <si>
    <t>工/天</t>
    <phoneticPr fontId="18" type="noConversion"/>
  </si>
  <si>
    <t>数据基础架构：高并发数据记录缓存和并表访问控制系统</t>
    <phoneticPr fontId="18" type="noConversion"/>
  </si>
  <si>
    <t>数据基础架构：遵循SLA的独立CIFS/SMB 文件系统</t>
    <phoneticPr fontId="18" type="noConversion"/>
  </si>
  <si>
    <t>数据基础架构：数十万例快速检索系统设计与开发</t>
    <phoneticPr fontId="18" type="noConversion"/>
  </si>
  <si>
    <t>基础运营平台：注册界面开发
包括初次使用注册和后续登录界面的开发 PC/手机端</t>
    <phoneticPr fontId="18" type="noConversion"/>
  </si>
  <si>
    <t>基础运营平台：照片拍摄或相册文件上传套件开发
图片强化及高清晰度上传和存储</t>
    <phoneticPr fontId="18" type="noConversion"/>
  </si>
  <si>
    <t>基础运营平台：手机版病例模版套件及上传管理功能</t>
    <phoneticPr fontId="18" type="noConversion"/>
  </si>
  <si>
    <t>基础运营平台：PC版本病例模版套件及上传管理功能
PC端的上次和填报系统</t>
    <phoneticPr fontId="18" type="noConversion"/>
  </si>
  <si>
    <t>基础运营平台：手机端病例查看及标准腾讯分享套件
手机端查看及分享套件(待确认是否需要身份认证)</t>
    <phoneticPr fontId="18" type="noConversion"/>
  </si>
  <si>
    <t>基础运营平台：病例审核平台站点搭建</t>
    <phoneticPr fontId="18" type="noConversion"/>
  </si>
  <si>
    <t>基础运营平台：文字识别质量控制及准确度控制系统
文字识别后预处理，当总体关键字识别准确率低于閥值时进行初审退回。</t>
    <phoneticPr fontId="18" type="noConversion"/>
  </si>
  <si>
    <t>基础运营平台：初审程序及逻辑开发
按照初审文字内容、数字内容评分标准进行初审管理、并进行病例质量控制和优秀病例标记</t>
    <phoneticPr fontId="18" type="noConversion"/>
  </si>
  <si>
    <t>基础运营平台：关键字及数字权重模型搭建
基础算法框架构建</t>
    <phoneticPr fontId="18" type="noConversion"/>
  </si>
  <si>
    <t>基础运营平台：精选病例筛选平台
PC端审核页面，进行精选病例的筛选和评判。</t>
    <phoneticPr fontId="18" type="noConversion"/>
  </si>
  <si>
    <t>基础运营平台：专家浏览平台
专家远程子站点构建</t>
    <phoneticPr fontId="18" type="noConversion"/>
  </si>
  <si>
    <t>基础运营平台：专家评审子站点搭建，可进行专家点评
具有权限的专家可以对精选病例进行评判并出具相关点评和意见</t>
    <phoneticPr fontId="18" type="noConversion"/>
  </si>
  <si>
    <t>基础运营平台：初审失败退回机制
初审识别率或者数据有效性低于要求的会被进行修改重新上传</t>
    <phoneticPr fontId="18" type="noConversion"/>
  </si>
  <si>
    <t>基础运营平台：上传者可以查询初始失败的病例并进行修改和完善
医生端编辑修改重新上传专用页面</t>
    <phoneticPr fontId="18" type="noConversion"/>
  </si>
  <si>
    <t>人工识图：对于反复提交识图失败的案例进行特殊流程控制
包括SSL加密的后端登录入口 含CA证书注</t>
    <phoneticPr fontId="18" type="noConversion"/>
  </si>
  <si>
    <t>人工识图：提供人工识图专用系统进行人工读图并填写数据
识别爬虫和高频次数据提取和检索的操作并进行对应队列控制和管理</t>
    <phoneticPr fontId="18" type="noConversion"/>
  </si>
  <si>
    <t>综合病例全局查询功能：所有参与的医生和专家都可以在手机端中对病例库中的所有病例进行检索和浏览。
对于低级别权限用户的全局查询和数据拉取行为进行数量和频次控制</t>
    <phoneticPr fontId="18" type="noConversion"/>
  </si>
  <si>
    <t>综合病例全局查询功能：全局查询防爬虫系统
对于涉及到关键隐私数据和统计数据部分进行高强度加密</t>
    <phoneticPr fontId="18" type="noConversion"/>
  </si>
  <si>
    <t>综合病例全局查询功能：数据浏览量自适应限制子系统
对于涉及到关键隐私数据和统计数据区域的访问和认证进行加强型数字证书验证</t>
    <phoneticPr fontId="18" type="noConversion"/>
  </si>
  <si>
    <t>数据安全套件：高强度加密系统
对于涉及到关键隐私数据和统计数据部分进行高强度加密</t>
    <phoneticPr fontId="18" type="noConversion"/>
  </si>
  <si>
    <t>数据安全套件：数字证书系统
对于涉及到关键隐私数据和统计数据区域的访问和认证进行加强型数字证书验证</t>
    <phoneticPr fontId="18" type="noConversion"/>
  </si>
  <si>
    <t>文件流系统：文件时间戳及存储管理系统
对文件的编码方式、文件命名以及存储逻辑进行设计和开发</t>
    <phoneticPr fontId="18" type="noConversion"/>
  </si>
  <si>
    <t>文件流系统：缓存存储和长效存储的预读取控制逻辑
对于内存与SSD等高速预读取的高频访问内容进行优化</t>
    <phoneticPr fontId="18" type="noConversion"/>
  </si>
  <si>
    <t>文件流系统：文件索引系统
对海量文件进行独立索引优化</t>
    <phoneticPr fontId="18" type="noConversion"/>
  </si>
  <si>
    <t>PPT内容控制套件：图片自动定位及填充套件</t>
    <phoneticPr fontId="19" type="noConversion"/>
  </si>
  <si>
    <t>PPT内容控制套件：文本自动定位及填充套件</t>
    <phoneticPr fontId="19" type="noConversion"/>
  </si>
  <si>
    <t>PPT内容控制套件：PPT自动生成套件</t>
    <phoneticPr fontId="18" type="noConversion"/>
  </si>
  <si>
    <t>实时数据统计报表：提供手机端数据报表，统计实时病例收集数量和精选病例数量。</t>
    <phoneticPr fontId="18" type="noConversion"/>
  </si>
  <si>
    <t>后台：CA证书注册及部署
多域证书注册及部署</t>
    <phoneticPr fontId="19" type="noConversion"/>
  </si>
  <si>
    <t>后台：手机端APP或小程序后台管理系统
含后端审核及子系统</t>
    <phoneticPr fontId="19" type="noConversion"/>
  </si>
  <si>
    <t>后台：包括用户管理的后台管理</t>
    <phoneticPr fontId="18" type="noConversion"/>
  </si>
  <si>
    <t>后台：病例查询与管理</t>
    <phoneticPr fontId="18" type="noConversion"/>
  </si>
  <si>
    <t>后台：閥值管理与控制</t>
    <phoneticPr fontId="18" type="noConversion"/>
  </si>
  <si>
    <t>图像识别处理；AI识图套件部署和预处理开发
每个月超过五万例是一个价格 0.15*5</t>
    <phoneticPr fontId="18" type="noConversion"/>
  </si>
  <si>
    <t>图像识别处理；图片自动旋转，对比度调整控制</t>
    <phoneticPr fontId="19" type="noConversion"/>
  </si>
  <si>
    <t>图像识别处理；针对多类HIS系统的图片热区识别控制</t>
    <phoneticPr fontId="19" type="noConversion"/>
  </si>
  <si>
    <t>程序运营</t>
    <phoneticPr fontId="18" type="noConversion"/>
  </si>
  <si>
    <t>包括软件系统、承载平台以及数据库等系统层面的技术支持服务</t>
    <phoneticPr fontId="18" type="noConversion"/>
  </si>
  <si>
    <t>软件应用、数据管理的帮助服务</t>
    <phoneticPr fontId="18" type="noConversion"/>
  </si>
  <si>
    <t>微信平台以及运营系统的管理和维护</t>
    <phoneticPr fontId="18" type="noConversion"/>
  </si>
  <si>
    <t>视频直播平台(升级)</t>
    <phoneticPr fontId="18" type="noConversion"/>
  </si>
  <si>
    <t>Helpdesk</t>
    <phoneticPr fontId="19" type="noConversion"/>
  </si>
  <si>
    <t>服务</t>
    <phoneticPr fontId="21" type="noConversion"/>
  </si>
  <si>
    <t>直播申请管理系统、以及计时计次管理系统</t>
    <phoneticPr fontId="18" type="noConversion"/>
  </si>
  <si>
    <t>劳务费</t>
    <phoneticPr fontId="18" type="noConversion"/>
  </si>
  <si>
    <t>劳务支出</t>
    <phoneticPr fontId="18" type="noConversion"/>
  </si>
  <si>
    <t>讲课费-病例讲者</t>
    <phoneticPr fontId="18" type="noConversion"/>
  </si>
  <si>
    <t>人/次</t>
    <phoneticPr fontId="18" type="noConversion"/>
  </si>
  <si>
    <t>会务代付服务费</t>
    <phoneticPr fontId="18" type="noConversion"/>
  </si>
  <si>
    <t>税费</t>
    <phoneticPr fontId="18" type="noConversion"/>
  </si>
  <si>
    <t>小计</t>
    <phoneticPr fontId="18" type="noConversion"/>
  </si>
  <si>
    <t>合计</t>
    <phoneticPr fontId="18" type="noConversion"/>
  </si>
  <si>
    <t>视频直播平台(升级)</t>
    <phoneticPr fontId="17" type="noConversion"/>
  </si>
  <si>
    <t>案例征集平台（开发）</t>
    <phoneticPr fontId="18" type="noConversion"/>
  </si>
  <si>
    <t>不超过7.2万例的非标准印刷体识别；词义关联系统 识别文字词义与内容关联度 不超过1,100,000例；热区检索控制不超过1,100,000例；按照前期沟通与评估，总计约21.6W例图像识别（原尺寸图片 不超过3000万像素） 包括10%的超量冗余 ；识别内容简体、繁体中文，英语、数字以及医疗行业常用符号。涉及外国人姓名时可以识别日语、韩语、西班牙语、法语、德文、葡萄牙文。</t>
    <phoneticPr fontId="17" type="noConversion"/>
  </si>
  <si>
    <t>2019血糖关爱行教育项目  第三方决算明细（第二期）</t>
    <phoneticPr fontId="17" type="noConversion"/>
  </si>
  <si>
    <t>2019血糖关爱行教育项目  第三方决算明细（第一期）</t>
    <phoneticPr fontId="17" type="noConversion"/>
  </si>
  <si>
    <t>类别</t>
    <phoneticPr fontId="18" type="noConversion"/>
  </si>
  <si>
    <t>内容</t>
    <phoneticPr fontId="18" type="noConversion"/>
  </si>
  <si>
    <t>单价</t>
    <phoneticPr fontId="18" type="noConversion"/>
  </si>
  <si>
    <t>单位</t>
    <phoneticPr fontId="18" type="noConversion"/>
  </si>
  <si>
    <t>数量</t>
    <phoneticPr fontId="18" type="noConversion"/>
  </si>
  <si>
    <t>小计</t>
    <phoneticPr fontId="18" type="noConversion"/>
  </si>
  <si>
    <t>项目执行费用</t>
    <phoneticPr fontId="18" type="noConversion"/>
  </si>
  <si>
    <t>项目工作组执行</t>
    <phoneticPr fontId="18" type="noConversion"/>
  </si>
  <si>
    <t>每月一次电话会议支持</t>
    <phoneticPr fontId="18" type="noConversion"/>
  </si>
  <si>
    <t>月/人</t>
    <phoneticPr fontId="18" type="noConversion"/>
  </si>
  <si>
    <t>项目工作组执行</t>
    <phoneticPr fontId="18" type="noConversion"/>
  </si>
  <si>
    <t>小时/人</t>
    <phoneticPr fontId="18" type="noConversion"/>
  </si>
  <si>
    <t>案例征集平台</t>
    <phoneticPr fontId="18" type="noConversion"/>
  </si>
  <si>
    <t>程序运营</t>
    <phoneticPr fontId="18" type="noConversion"/>
  </si>
  <si>
    <t>包括软件系统、承载平台以及数据库等系统层面的技术支持服务</t>
    <phoneticPr fontId="18" type="noConversion"/>
  </si>
  <si>
    <t>软件应用、数据管理的帮助服务</t>
    <phoneticPr fontId="18" type="noConversion"/>
  </si>
  <si>
    <t>微信平台以及运营系统的管理和维护</t>
    <phoneticPr fontId="18" type="noConversion"/>
  </si>
  <si>
    <t>税费</t>
    <phoneticPr fontId="18" type="noConversion"/>
  </si>
  <si>
    <t>小计</t>
    <phoneticPr fontId="18" type="noConversion"/>
  </si>
  <si>
    <t>麦田税费</t>
    <phoneticPr fontId="18" type="noConversion"/>
  </si>
  <si>
    <t>合计</t>
    <phoneticPr fontId="18" type="noConversion"/>
  </si>
  <si>
    <t>（仅包含第三方和劳务费税费）</t>
    <phoneticPr fontId="17" type="noConversion"/>
  </si>
  <si>
    <t>2019血糖关爱行教育项目  决算明细(第一期)</t>
    <phoneticPr fontId="18" type="noConversion"/>
  </si>
  <si>
    <t>2019血糖关爱行教育项目  麦田方决算明细（第二期）</t>
    <phoneticPr fontId="18" type="noConversion"/>
  </si>
  <si>
    <t xml:space="preserve"> </t>
    <phoneticPr fontId="18" type="noConversion"/>
  </si>
  <si>
    <t>2019血糖关爱行教育项目  麦田方决算明细（第三期）</t>
    <phoneticPr fontId="18" type="noConversion"/>
  </si>
  <si>
    <t>2019血糖关爱行教育项目  第三方决算明细（第三期）</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</si>
</sst>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Red]&quot;¥&quot;\-#,##0.00"/>
    <numFmt numFmtId="43" formatCode="_ * #,##0.00_ ;_ * \-#,##0.00_ ;_ * &quot;-&quot;??_ ;_ @_ "/>
    <numFmt numFmtId="176" formatCode="#,##0.00_ "/>
    <numFmt numFmtId="177" formatCode="[$¥-804]#,##0.00"/>
    <numFmt numFmtId="178" formatCode="#,##0_ "/>
    <numFmt numFmtId="179" formatCode="#,##0.00_ ;[Red]\-#,##0.00\ "/>
    <numFmt numFmtId="180" formatCode="&quot;¥&quot;#,##0.00_);[Red]\(&quot;¥&quot;#,##0.00\)"/>
    <numFmt numFmtId="181" formatCode="&quot;¥&quot;#,##0_);[Red]\(&quot;¥&quot;#,##0\)"/>
  </numFmts>
  <fonts count="22" x14ac:knownFonts="1">
    <font>
      <sz val="11"/>
      <color theme="1"/>
      <name val="宋体"/>
      <family val="2"/>
      <charset val="134"/>
      <scheme val="minor"/>
    </font>
    <font>
      <sz val="10"/>
      <name val="Verdana"/>
      <family val="2"/>
    </font>
    <font>
      <sz val="11"/>
      <color theme="1"/>
      <name val="宋体"/>
      <family val="3"/>
      <charset val="134"/>
      <scheme val="minor"/>
    </font>
    <font>
      <sz val="12"/>
      <name val="Times New Roman"/>
      <family val="1"/>
    </font>
    <font>
      <sz val="11"/>
      <color theme="1"/>
      <name val="宋体"/>
      <family val="2"/>
      <scheme val="minor"/>
    </font>
    <font>
      <b/>
      <sz val="16"/>
      <name val="微软雅黑"/>
      <family val="2"/>
      <charset val="134"/>
    </font>
    <font>
      <sz val="9"/>
      <name val="微软雅黑"/>
      <family val="2"/>
      <charset val="134"/>
    </font>
    <font>
      <b/>
      <sz val="9"/>
      <name val="微软雅黑"/>
      <family val="2"/>
      <charset val="134"/>
    </font>
    <font>
      <sz val="10"/>
      <name val="微软雅黑"/>
      <family val="2"/>
      <charset val="134"/>
    </font>
    <font>
      <b/>
      <sz val="11"/>
      <name val="微软雅黑"/>
      <family val="2"/>
      <charset val="134"/>
    </font>
    <font>
      <b/>
      <sz val="11"/>
      <color theme="0"/>
      <name val="微软雅黑"/>
      <family val="2"/>
      <charset val="134"/>
    </font>
    <font>
      <sz val="10"/>
      <color theme="1"/>
      <name val="微软雅黑"/>
      <family val="2"/>
      <charset val="134"/>
    </font>
    <font>
      <sz val="10"/>
      <color indexed="8"/>
      <name val="微软雅黑"/>
      <family val="2"/>
      <charset val="134"/>
    </font>
    <font>
      <sz val="11"/>
      <color indexed="8"/>
      <name val="宋体"/>
      <family val="3"/>
      <charset val="134"/>
    </font>
    <font>
      <sz val="10"/>
      <color rgb="FF000000"/>
      <name val="微软雅黑"/>
      <family val="2"/>
      <charset val="134"/>
    </font>
    <font>
      <sz val="12"/>
      <name val="宋体"/>
      <family val="3"/>
      <charset val="134"/>
    </font>
    <font>
      <sz val="10"/>
      <name val="宋体"/>
      <family val="3"/>
      <charset val="134"/>
    </font>
    <font>
      <sz val="9"/>
      <name val="宋体"/>
      <family val="2"/>
      <charset val="134"/>
      <scheme val="minor"/>
    </font>
    <font>
      <sz val="9"/>
      <name val="宋体"/>
      <family val="3"/>
      <charset val="134"/>
    </font>
    <font>
      <sz val="8"/>
      <name val="Tahoma"/>
      <family val="2"/>
    </font>
    <font>
      <b/>
      <sz val="10"/>
      <color theme="5" tint="-0.499984740745262"/>
      <name val="微软雅黑"/>
      <family val="2"/>
      <charset val="134"/>
    </font>
    <font>
      <sz val="9"/>
      <name val="宋体"/>
      <family val="3"/>
      <charset val="134"/>
      <scheme val="minor"/>
    </font>
  </fonts>
  <fills count="8">
    <fill>
      <patternFill patternType="none"/>
    </fill>
    <fill>
      <patternFill patternType="gray125"/>
    </fill>
    <fill>
      <patternFill patternType="solid">
        <fgColor theme="1"/>
        <bgColor indexed="64"/>
      </patternFill>
    </fill>
    <fill>
      <patternFill patternType="solid">
        <fgColor theme="3" tint="0.79998168889431442"/>
        <bgColor indexed="64"/>
      </patternFill>
    </fill>
    <fill>
      <patternFill patternType="solid">
        <fgColor theme="9" tint="0.59996337778862885"/>
        <bgColor indexed="64"/>
      </patternFill>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177" fontId="1" fillId="0" borderId="0"/>
    <xf numFmtId="177" fontId="2" fillId="0" borderId="0">
      <alignment vertical="center"/>
    </xf>
    <xf numFmtId="177" fontId="3" fillId="0" borderId="0"/>
    <xf numFmtId="177" fontId="3" fillId="0" borderId="0"/>
    <xf numFmtId="43" fontId="4" fillId="0" borderId="0" applyFont="0" applyFill="0" applyBorder="0" applyAlignment="0" applyProtection="0"/>
    <xf numFmtId="177" fontId="13" fillId="0" borderId="0" applyProtection="0"/>
    <xf numFmtId="177" fontId="15" fillId="0" borderId="0">
      <protection locked="0"/>
    </xf>
    <xf numFmtId="177" fontId="15" fillId="0" borderId="0"/>
    <xf numFmtId="9" fontId="1" fillId="0" borderId="0" applyFont="0" applyFill="0" applyBorder="0" applyAlignment="0" applyProtection="0">
      <alignment vertical="center"/>
    </xf>
  </cellStyleXfs>
  <cellXfs count="77">
    <xf numFmtId="0" fontId="0" fillId="0" borderId="0" xfId="0">
      <alignment vertical="center"/>
    </xf>
    <xf numFmtId="177" fontId="10" fillId="2" borderId="1" xfId="1" applyFont="1" applyFill="1" applyBorder="1" applyAlignment="1">
      <alignment horizontal="center" vertical="center" wrapText="1"/>
    </xf>
    <xf numFmtId="176" fontId="10" fillId="2" borderId="1" xfId="1" applyNumberFormat="1" applyFont="1" applyFill="1" applyBorder="1" applyAlignment="1">
      <alignment horizontal="center" vertical="center" wrapText="1"/>
    </xf>
    <xf numFmtId="38" fontId="10" fillId="2" borderId="1" xfId="1" applyNumberFormat="1" applyFont="1" applyFill="1" applyBorder="1" applyAlignment="1">
      <alignment horizontal="center" vertical="center" wrapText="1"/>
    </xf>
    <xf numFmtId="177" fontId="8" fillId="0" borderId="1" xfId="2" applyFont="1" applyBorder="1" applyAlignment="1">
      <alignment horizontal="center" vertical="center" wrapText="1"/>
    </xf>
    <xf numFmtId="177" fontId="8" fillId="0" borderId="1" xfId="8" applyFont="1" applyFill="1" applyBorder="1" applyAlignment="1" applyProtection="1">
      <alignment horizontal="left" vertical="center" wrapText="1"/>
      <protection locked="0"/>
    </xf>
    <xf numFmtId="40" fontId="10" fillId="2" borderId="1" xfId="1" applyNumberFormat="1" applyFont="1" applyFill="1" applyBorder="1" applyAlignment="1">
      <alignment horizontal="right" vertical="center" wrapText="1"/>
    </xf>
    <xf numFmtId="177" fontId="12" fillId="0" borderId="1" xfId="3" applyFont="1" applyFill="1" applyBorder="1" applyAlignment="1" applyProtection="1">
      <alignment horizontal="left" vertical="center" wrapText="1"/>
      <protection locked="0"/>
    </xf>
    <xf numFmtId="178" fontId="10" fillId="2" borderId="1" xfId="1" applyNumberFormat="1" applyFont="1" applyFill="1" applyBorder="1" applyAlignment="1">
      <alignment horizontal="center" vertical="center" wrapText="1"/>
    </xf>
    <xf numFmtId="177" fontId="6" fillId="3" borderId="1" xfId="1" applyFont="1" applyFill="1" applyBorder="1" applyAlignment="1">
      <alignment horizontal="left" vertical="center"/>
    </xf>
    <xf numFmtId="8" fontId="12" fillId="3" borderId="1" xfId="3" applyNumberFormat="1" applyFont="1" applyFill="1" applyBorder="1" applyAlignment="1" applyProtection="1">
      <alignment horizontal="right" vertical="center" wrapText="1"/>
      <protection locked="0"/>
    </xf>
    <xf numFmtId="178" fontId="8" fillId="3" borderId="1" xfId="3" applyNumberFormat="1" applyFont="1" applyFill="1" applyBorder="1" applyAlignment="1" applyProtection="1">
      <alignment horizontal="center" vertical="center"/>
      <protection locked="0"/>
    </xf>
    <xf numFmtId="40" fontId="8" fillId="3" borderId="1" xfId="1" applyNumberFormat="1" applyFont="1" applyFill="1" applyBorder="1" applyAlignment="1">
      <alignment horizontal="right" vertical="center" wrapText="1"/>
    </xf>
    <xf numFmtId="177" fontId="14" fillId="3" borderId="1" xfId="3" applyFont="1" applyFill="1" applyBorder="1" applyAlignment="1" applyProtection="1">
      <alignment horizontal="left" vertical="center"/>
      <protection locked="0"/>
    </xf>
    <xf numFmtId="8" fontId="8" fillId="3" borderId="1" xfId="3" applyNumberFormat="1" applyFont="1" applyFill="1" applyBorder="1" applyAlignment="1" applyProtection="1">
      <alignment horizontal="right" vertical="center" wrapText="1"/>
      <protection locked="0"/>
    </xf>
    <xf numFmtId="177" fontId="11" fillId="3" borderId="1" xfId="1" applyFont="1" applyFill="1" applyBorder="1" applyAlignment="1">
      <alignment horizontal="center" vertical="center" wrapText="1"/>
    </xf>
    <xf numFmtId="178" fontId="8" fillId="3" borderId="1" xfId="3" applyNumberFormat="1" applyFont="1" applyFill="1" applyBorder="1" applyAlignment="1" applyProtection="1">
      <alignment horizontal="center" vertical="center" wrapText="1"/>
      <protection locked="0"/>
    </xf>
    <xf numFmtId="177" fontId="11" fillId="3" borderId="1" xfId="7" applyFont="1" applyFill="1" applyBorder="1" applyAlignment="1" applyProtection="1">
      <alignment horizontal="center" vertical="center"/>
    </xf>
    <xf numFmtId="177" fontId="8" fillId="3" borderId="1" xfId="3" applyFont="1" applyFill="1" applyBorder="1" applyAlignment="1" applyProtection="1">
      <alignment horizontal="left" vertical="center" wrapText="1"/>
      <protection locked="0"/>
    </xf>
    <xf numFmtId="8" fontId="11" fillId="3" borderId="1" xfId="1" applyNumberFormat="1" applyFont="1" applyFill="1" applyBorder="1" applyAlignment="1">
      <alignment horizontal="right" vertical="center" wrapText="1"/>
    </xf>
    <xf numFmtId="178" fontId="11" fillId="3" borderId="1" xfId="1" applyNumberFormat="1" applyFont="1" applyFill="1" applyBorder="1" applyAlignment="1">
      <alignment horizontal="center" vertical="center" wrapText="1"/>
    </xf>
    <xf numFmtId="177" fontId="1" fillId="4" borderId="1" xfId="1" applyFill="1" applyBorder="1"/>
    <xf numFmtId="40" fontId="8" fillId="4" borderId="1" xfId="1" applyNumberFormat="1" applyFont="1" applyFill="1" applyBorder="1" applyAlignment="1">
      <alignment horizontal="right" vertical="center" wrapText="1"/>
    </xf>
    <xf numFmtId="177" fontId="7" fillId="4" borderId="1" xfId="1" applyFont="1" applyFill="1" applyBorder="1" applyAlignment="1">
      <alignment horizontal="center" wrapText="1"/>
    </xf>
    <xf numFmtId="177" fontId="16" fillId="3" borderId="1" xfId="1" applyFont="1" applyFill="1" applyBorder="1" applyAlignment="1">
      <alignment horizontal="center" vertical="center"/>
    </xf>
    <xf numFmtId="179" fontId="0" fillId="0" borderId="0" xfId="0" applyNumberFormat="1">
      <alignment vertical="center"/>
    </xf>
    <xf numFmtId="177" fontId="12" fillId="0" borderId="1" xfId="3" applyFont="1" applyFill="1" applyBorder="1" applyAlignment="1" applyProtection="1">
      <alignment horizontal="left" vertical="center" wrapText="1"/>
      <protection locked="0"/>
    </xf>
    <xf numFmtId="40" fontId="0" fillId="0" borderId="0" xfId="0" applyNumberFormat="1">
      <alignment vertical="center"/>
    </xf>
    <xf numFmtId="0" fontId="0" fillId="0" borderId="0" xfId="0" applyAlignment="1"/>
    <xf numFmtId="0" fontId="10" fillId="2" borderId="1" xfId="0" applyFont="1" applyFill="1" applyBorder="1" applyAlignment="1">
      <alignment horizontal="center" vertical="center" wrapText="1"/>
    </xf>
    <xf numFmtId="38" fontId="10" fillId="2" borderId="1" xfId="0" applyNumberFormat="1" applyFont="1" applyFill="1" applyBorder="1" applyAlignment="1">
      <alignment horizontal="center" vertical="center" wrapText="1"/>
    </xf>
    <xf numFmtId="178" fontId="10" fillId="2" borderId="1" xfId="0" applyNumberFormat="1" applyFont="1" applyFill="1" applyBorder="1" applyAlignment="1">
      <alignment horizontal="center" vertical="center" wrapText="1"/>
    </xf>
    <xf numFmtId="40" fontId="10" fillId="2" borderId="1" xfId="0" applyNumberFormat="1" applyFont="1" applyFill="1" applyBorder="1" applyAlignment="1">
      <alignment horizontal="right" vertical="center" wrapText="1"/>
    </xf>
    <xf numFmtId="177" fontId="8" fillId="0" borderId="1" xfId="3" applyFont="1" applyFill="1" applyBorder="1" applyAlignment="1" applyProtection="1">
      <alignment horizontal="left" vertical="center" wrapText="1"/>
      <protection locked="0"/>
    </xf>
    <xf numFmtId="0" fontId="11" fillId="5"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40" fontId="8" fillId="0" borderId="1" xfId="0" applyNumberFormat="1" applyFont="1" applyBorder="1" applyAlignment="1">
      <alignment horizontal="right"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177" fontId="8" fillId="5" borderId="1" xfId="2" applyFont="1" applyFill="1" applyBorder="1" applyAlignment="1">
      <alignment horizontal="center" vertical="center" wrapText="1"/>
    </xf>
    <xf numFmtId="0" fontId="6" fillId="5" borderId="1" xfId="0" applyFont="1" applyFill="1" applyBorder="1" applyAlignment="1">
      <alignment horizontal="left" vertical="center"/>
    </xf>
    <xf numFmtId="177" fontId="11" fillId="5" borderId="1" xfId="7" applyFont="1" applyFill="1" applyBorder="1" applyAlignment="1" applyProtection="1">
      <alignment horizontal="center" vertical="center"/>
    </xf>
    <xf numFmtId="178" fontId="8" fillId="5" borderId="1" xfId="3"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177" fontId="14" fillId="6" borderId="1" xfId="3" applyFont="1" applyFill="1" applyBorder="1" applyAlignment="1" applyProtection="1">
      <alignment horizontal="left" vertical="center"/>
      <protection locked="0"/>
    </xf>
    <xf numFmtId="180" fontId="12" fillId="0" borderId="1" xfId="3" applyNumberFormat="1" applyFont="1" applyFill="1" applyBorder="1" applyAlignment="1" applyProtection="1">
      <alignment horizontal="right" vertical="center" wrapText="1"/>
      <protection locked="0"/>
    </xf>
    <xf numFmtId="177" fontId="12" fillId="6" borderId="1" xfId="3" applyFont="1" applyFill="1" applyBorder="1" applyAlignment="1" applyProtection="1">
      <alignment horizontal="center" vertical="center"/>
      <protection locked="0"/>
    </xf>
    <xf numFmtId="178" fontId="8" fillId="0" borderId="1" xfId="3" applyNumberFormat="1" applyFont="1" applyFill="1" applyBorder="1" applyAlignment="1" applyProtection="1">
      <alignment horizontal="center" vertical="center"/>
      <protection locked="0"/>
    </xf>
    <xf numFmtId="49" fontId="8" fillId="7" borderId="1" xfId="0" applyNumberFormat="1" applyFont="1" applyFill="1" applyBorder="1" applyAlignment="1">
      <alignment horizontal="center" vertical="center" wrapText="1"/>
    </xf>
    <xf numFmtId="0" fontId="8" fillId="7" borderId="1" xfId="0" applyFont="1" applyFill="1" applyBorder="1" applyAlignment="1">
      <alignment horizontal="left" vertical="center" wrapText="1"/>
    </xf>
    <xf numFmtId="38" fontId="8" fillId="7" borderId="1" xfId="0" applyNumberFormat="1" applyFont="1" applyFill="1" applyBorder="1" applyAlignment="1">
      <alignment horizontal="right" vertical="center" wrapText="1"/>
    </xf>
    <xf numFmtId="0" fontId="8" fillId="7" borderId="1" xfId="0" applyFont="1" applyFill="1" applyBorder="1" applyAlignment="1">
      <alignment horizontal="center" vertical="center" wrapText="1"/>
    </xf>
    <xf numFmtId="178" fontId="8" fillId="7" borderId="1" xfId="2" applyNumberFormat="1" applyFont="1" applyFill="1" applyBorder="1" applyAlignment="1">
      <alignment horizontal="center" vertical="center" wrapText="1"/>
    </xf>
    <xf numFmtId="0" fontId="6" fillId="0" borderId="1" xfId="0" applyFont="1" applyBorder="1" applyAlignment="1">
      <alignment horizontal="left" vertical="center" wrapText="1"/>
    </xf>
    <xf numFmtId="38" fontId="6"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178" fontId="6" fillId="0" borderId="1" xfId="0" applyNumberFormat="1" applyFont="1" applyBorder="1" applyAlignment="1">
      <alignment horizontal="center" vertical="center" wrapText="1"/>
    </xf>
    <xf numFmtId="40" fontId="6" fillId="0" borderId="1" xfId="0" applyNumberFormat="1" applyFont="1" applyBorder="1" applyAlignment="1">
      <alignment horizontal="right" vertical="center" wrapText="1"/>
    </xf>
    <xf numFmtId="0" fontId="11" fillId="0" borderId="1" xfId="0" applyFont="1" applyFill="1" applyBorder="1" applyAlignment="1">
      <alignment horizontal="left" vertical="center" wrapText="1"/>
    </xf>
    <xf numFmtId="180" fontId="0" fillId="0" borderId="0" xfId="0" applyNumberFormat="1">
      <alignment vertical="center"/>
    </xf>
    <xf numFmtId="2" fontId="0" fillId="0" borderId="0" xfId="0" applyNumberFormat="1">
      <alignment vertical="center"/>
    </xf>
    <xf numFmtId="181" fontId="10" fillId="2" borderId="1" xfId="0" applyNumberFormat="1" applyFont="1" applyFill="1" applyBorder="1" applyAlignment="1">
      <alignment horizontal="center" vertical="center" wrapText="1"/>
    </xf>
    <xf numFmtId="181" fontId="12" fillId="0" borderId="1" xfId="3" applyNumberFormat="1" applyFont="1" applyFill="1" applyBorder="1" applyAlignment="1" applyProtection="1">
      <alignment horizontal="right" vertical="center" wrapText="1"/>
      <protection locked="0"/>
    </xf>
    <xf numFmtId="181" fontId="8" fillId="7" borderId="1" xfId="0" applyNumberFormat="1" applyFont="1" applyFill="1" applyBorder="1" applyAlignment="1">
      <alignment horizontal="right" vertical="center" wrapText="1"/>
    </xf>
    <xf numFmtId="181" fontId="6" fillId="0" borderId="1" xfId="0" applyNumberFormat="1" applyFont="1" applyBorder="1" applyAlignment="1">
      <alignment horizontal="right" vertical="center" wrapText="1"/>
    </xf>
    <xf numFmtId="181" fontId="0" fillId="0" borderId="0" xfId="0" applyNumberFormat="1">
      <alignment vertical="center"/>
    </xf>
    <xf numFmtId="1" fontId="0" fillId="0" borderId="0" xfId="0" applyNumberFormat="1">
      <alignment vertical="center"/>
    </xf>
    <xf numFmtId="177" fontId="12" fillId="0" borderId="1" xfId="3" applyFont="1" applyFill="1" applyBorder="1" applyAlignment="1" applyProtection="1">
      <alignment horizontal="left" vertical="center" wrapText="1"/>
      <protection locked="0"/>
    </xf>
    <xf numFmtId="180" fontId="0" fillId="0" borderId="0" xfId="0" applyNumberFormat="1" applyAlignment="1"/>
    <xf numFmtId="177" fontId="5" fillId="0"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177" fontId="12" fillId="0" borderId="1" xfId="3" applyFont="1" applyFill="1" applyBorder="1" applyAlignment="1" applyProtection="1">
      <alignment horizontal="left" vertical="center" wrapText="1"/>
      <protection locked="0"/>
    </xf>
    <xf numFmtId="177" fontId="9"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5" borderId="1" xfId="0" applyFont="1" applyFill="1" applyBorder="1" applyAlignment="1">
      <alignment horizontal="center" vertical="center" wrapText="1"/>
    </xf>
  </cellXfs>
  <cellStyles count="10">
    <cellStyle name="Normal 2" xfId="8"/>
    <cellStyle name="Normal_Sheet1" xfId="3"/>
    <cellStyle name="百分比 2" xfId="9"/>
    <cellStyle name="常规" xfId="0" builtinId="0"/>
    <cellStyle name="常规 2" xfId="2"/>
    <cellStyle name="常规 3" xfId="6"/>
    <cellStyle name="常规 4" xfId="7"/>
    <cellStyle name="常规 5" xfId="1"/>
    <cellStyle name="千位分隔 2" xfId="5"/>
    <cellStyle name="样式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workbookViewId="0">
      <selection activeCell="C12" sqref="C12"/>
    </sheetView>
  </sheetViews>
  <sheetFormatPr defaultRowHeight="13.5" x14ac:dyDescent="0.15"/>
  <cols>
    <col min="2" max="2" width="35.625" bestFit="1" customWidth="1"/>
    <col min="3" max="3" width="10.25" bestFit="1" customWidth="1"/>
    <col min="6" max="6" width="16.125" bestFit="1" customWidth="1"/>
    <col min="7" max="7" width="57.375" customWidth="1"/>
    <col min="8" max="8" width="11.625" bestFit="1" customWidth="1"/>
  </cols>
  <sheetData>
    <row r="1" spans="1:8" ht="22.5" x14ac:dyDescent="0.15">
      <c r="A1" s="71" t="s">
        <v>115</v>
      </c>
      <c r="B1" s="71"/>
      <c r="C1" s="71"/>
      <c r="D1" s="71"/>
      <c r="E1" s="71"/>
      <c r="F1" s="71"/>
      <c r="G1" s="71"/>
    </row>
    <row r="2" spans="1:8" ht="15" x14ac:dyDescent="0.15">
      <c r="A2" s="1" t="s">
        <v>0</v>
      </c>
      <c r="B2" s="1" t="s">
        <v>1</v>
      </c>
      <c r="C2" s="3" t="s">
        <v>2</v>
      </c>
      <c r="D2" s="1" t="s">
        <v>3</v>
      </c>
      <c r="E2" s="8" t="s">
        <v>4</v>
      </c>
      <c r="F2" s="6" t="s">
        <v>5</v>
      </c>
      <c r="G2" s="2" t="s">
        <v>6</v>
      </c>
    </row>
    <row r="3" spans="1:8" ht="15" customHeight="1" x14ac:dyDescent="0.15">
      <c r="A3" s="72" t="s">
        <v>112</v>
      </c>
      <c r="B3" s="72"/>
      <c r="C3" s="72"/>
      <c r="D3" s="72"/>
      <c r="E3" s="72"/>
      <c r="F3" s="72"/>
      <c r="G3" s="72"/>
    </row>
    <row r="4" spans="1:8" ht="16.5" x14ac:dyDescent="0.15">
      <c r="A4" s="4" t="s">
        <v>7</v>
      </c>
      <c r="B4" s="18" t="s">
        <v>8</v>
      </c>
      <c r="C4" s="19">
        <v>6900</v>
      </c>
      <c r="D4" s="15" t="s">
        <v>9</v>
      </c>
      <c r="E4" s="20">
        <v>1</v>
      </c>
      <c r="F4" s="12">
        <f>E4*C4</f>
        <v>6900</v>
      </c>
      <c r="G4" s="7" t="s">
        <v>10</v>
      </c>
    </row>
    <row r="5" spans="1:8" ht="16.5" x14ac:dyDescent="0.15">
      <c r="A5" s="4" t="s">
        <v>7</v>
      </c>
      <c r="B5" s="18" t="s">
        <v>8</v>
      </c>
      <c r="C5" s="19">
        <v>3450</v>
      </c>
      <c r="D5" s="15" t="s">
        <v>9</v>
      </c>
      <c r="E5" s="20">
        <v>1</v>
      </c>
      <c r="F5" s="12">
        <f t="shared" ref="F5:F12" si="0">E5*C5</f>
        <v>3450</v>
      </c>
      <c r="G5" s="7" t="s">
        <v>11</v>
      </c>
    </row>
    <row r="6" spans="1:8" ht="33" x14ac:dyDescent="0.15">
      <c r="A6" s="4" t="s">
        <v>7</v>
      </c>
      <c r="B6" s="18" t="s">
        <v>12</v>
      </c>
      <c r="C6" s="19">
        <v>1.05</v>
      </c>
      <c r="D6" s="15" t="s">
        <v>13</v>
      </c>
      <c r="E6" s="20">
        <v>6600</v>
      </c>
      <c r="F6" s="12">
        <f t="shared" si="0"/>
        <v>6930</v>
      </c>
      <c r="G6" s="7" t="s">
        <v>14</v>
      </c>
    </row>
    <row r="7" spans="1:8" ht="16.5" x14ac:dyDescent="0.15">
      <c r="A7" s="4" t="s">
        <v>7</v>
      </c>
      <c r="B7" s="18" t="s">
        <v>15</v>
      </c>
      <c r="C7" s="19">
        <v>2500</v>
      </c>
      <c r="D7" s="15" t="s">
        <v>9</v>
      </c>
      <c r="E7" s="20">
        <v>1</v>
      </c>
      <c r="F7" s="12">
        <f t="shared" si="0"/>
        <v>2500</v>
      </c>
      <c r="G7" s="7" t="s">
        <v>16</v>
      </c>
    </row>
    <row r="8" spans="1:8" ht="33" x14ac:dyDescent="0.15">
      <c r="A8" s="4" t="s">
        <v>17</v>
      </c>
      <c r="B8" s="18" t="s">
        <v>18</v>
      </c>
      <c r="C8" s="19">
        <v>5750</v>
      </c>
      <c r="D8" s="15" t="s">
        <v>19</v>
      </c>
      <c r="E8" s="20">
        <v>1</v>
      </c>
      <c r="F8" s="12">
        <f t="shared" si="0"/>
        <v>5750</v>
      </c>
      <c r="G8" s="73" t="s">
        <v>113</v>
      </c>
    </row>
    <row r="9" spans="1:8" ht="33" x14ac:dyDescent="0.15">
      <c r="A9" s="4" t="s">
        <v>17</v>
      </c>
      <c r="B9" s="18" t="s">
        <v>20</v>
      </c>
      <c r="C9" s="19">
        <v>6250</v>
      </c>
      <c r="D9" s="15" t="s">
        <v>19</v>
      </c>
      <c r="E9" s="20">
        <v>1</v>
      </c>
      <c r="F9" s="12">
        <f t="shared" si="0"/>
        <v>6250</v>
      </c>
      <c r="G9" s="73"/>
    </row>
    <row r="10" spans="1:8" ht="33" x14ac:dyDescent="0.15">
      <c r="A10" s="4" t="s">
        <v>17</v>
      </c>
      <c r="B10" s="18" t="s">
        <v>21</v>
      </c>
      <c r="C10" s="19">
        <v>6250</v>
      </c>
      <c r="D10" s="15" t="s">
        <v>19</v>
      </c>
      <c r="E10" s="20">
        <v>1</v>
      </c>
      <c r="F10" s="12">
        <f t="shared" si="0"/>
        <v>6250</v>
      </c>
      <c r="G10" s="73"/>
    </row>
    <row r="11" spans="1:8" ht="49.5" x14ac:dyDescent="0.15">
      <c r="A11" s="4" t="s">
        <v>17</v>
      </c>
      <c r="B11" s="18" t="s">
        <v>22</v>
      </c>
      <c r="C11" s="19">
        <v>31875</v>
      </c>
      <c r="D11" s="15" t="s">
        <v>19</v>
      </c>
      <c r="E11" s="20">
        <v>1</v>
      </c>
      <c r="F11" s="12">
        <f t="shared" si="0"/>
        <v>31875</v>
      </c>
      <c r="G11" s="73"/>
    </row>
    <row r="12" spans="1:8" ht="66" x14ac:dyDescent="0.15">
      <c r="A12" s="4" t="s">
        <v>17</v>
      </c>
      <c r="B12" s="18" t="s">
        <v>23</v>
      </c>
      <c r="C12" s="19">
        <v>5250</v>
      </c>
      <c r="D12" s="15" t="s">
        <v>19</v>
      </c>
      <c r="E12" s="20">
        <v>1</v>
      </c>
      <c r="F12" s="12">
        <f t="shared" si="0"/>
        <v>5250</v>
      </c>
      <c r="G12" s="73"/>
      <c r="H12" s="27"/>
    </row>
    <row r="13" spans="1:8" ht="15" x14ac:dyDescent="0.15">
      <c r="A13" s="74" t="s">
        <v>111</v>
      </c>
      <c r="B13" s="74"/>
      <c r="C13" s="74"/>
      <c r="D13" s="74"/>
      <c r="E13" s="74"/>
      <c r="F13" s="74"/>
      <c r="G13" s="74"/>
    </row>
    <row r="14" spans="1:8" ht="82.5" x14ac:dyDescent="0.15">
      <c r="A14" s="4" t="s">
        <v>17</v>
      </c>
      <c r="B14" s="13" t="s">
        <v>24</v>
      </c>
      <c r="C14" s="14">
        <v>81600</v>
      </c>
      <c r="D14" s="17" t="s">
        <v>25</v>
      </c>
      <c r="E14" s="16">
        <v>1</v>
      </c>
      <c r="F14" s="12">
        <f>E14*C14</f>
        <v>81600</v>
      </c>
      <c r="G14" s="5" t="s">
        <v>26</v>
      </c>
    </row>
    <row r="15" spans="1:8" ht="49.5" x14ac:dyDescent="0.15">
      <c r="A15" s="4" t="s">
        <v>17</v>
      </c>
      <c r="B15" s="13" t="s">
        <v>27</v>
      </c>
      <c r="C15" s="10">
        <v>60000</v>
      </c>
      <c r="D15" s="17" t="s">
        <v>25</v>
      </c>
      <c r="E15" s="11">
        <v>1</v>
      </c>
      <c r="F15" s="12">
        <f t="shared" ref="F15:F16" si="1">E15*C15</f>
        <v>60000</v>
      </c>
      <c r="G15" s="5" t="s">
        <v>28</v>
      </c>
    </row>
    <row r="16" spans="1:8" ht="16.5" x14ac:dyDescent="0.15">
      <c r="A16" s="4" t="s">
        <v>29</v>
      </c>
      <c r="B16" s="9" t="s">
        <v>30</v>
      </c>
      <c r="C16" s="10">
        <v>6000</v>
      </c>
      <c r="D16" s="24" t="s">
        <v>33</v>
      </c>
      <c r="E16" s="11">
        <v>1</v>
      </c>
      <c r="F16" s="12">
        <f t="shared" si="1"/>
        <v>6000</v>
      </c>
      <c r="G16" s="5" t="s">
        <v>34</v>
      </c>
      <c r="H16" s="27"/>
    </row>
    <row r="17" spans="1:7" ht="15" x14ac:dyDescent="0.15">
      <c r="A17" s="74" t="s">
        <v>31</v>
      </c>
      <c r="B17" s="74"/>
      <c r="C17" s="74"/>
      <c r="D17" s="74"/>
      <c r="E17" s="74"/>
      <c r="F17" s="74"/>
      <c r="G17" s="74"/>
    </row>
    <row r="18" spans="1:7" ht="16.5" x14ac:dyDescent="0.3">
      <c r="A18" s="23" t="s">
        <v>32</v>
      </c>
      <c r="B18" s="21"/>
      <c r="C18" s="21"/>
      <c r="D18" s="21"/>
      <c r="E18" s="21"/>
      <c r="F18" s="22">
        <f>F4+F5+F6+F7+F8+F9+F10+F11+F12+F14+F15+F16</f>
        <v>222755</v>
      </c>
      <c r="G18" s="21"/>
    </row>
    <row r="20" spans="1:7" x14ac:dyDescent="0.15">
      <c r="F20" s="25"/>
    </row>
  </sheetData>
  <mergeCells count="5">
    <mergeCell ref="A1:G1"/>
    <mergeCell ref="A3:G3"/>
    <mergeCell ref="G8:G12"/>
    <mergeCell ref="A13:G13"/>
    <mergeCell ref="A17:G17"/>
  </mergeCells>
  <phoneticPr fontId="17" type="noConversion"/>
  <pageMargins left="0.25" right="0.25" top="0.75" bottom="0.75" header="0.3" footer="0.3"/>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workbookViewId="0">
      <selection activeCell="C49" sqref="C49:C51"/>
    </sheetView>
  </sheetViews>
  <sheetFormatPr defaultRowHeight="13.5" x14ac:dyDescent="0.15"/>
  <cols>
    <col min="1" max="1" width="15.25" customWidth="1"/>
    <col min="2" max="2" width="69.625" customWidth="1"/>
    <col min="3" max="3" width="10.875" style="67" bestFit="1" customWidth="1"/>
    <col min="4" max="4" width="7.125" bestFit="1" customWidth="1"/>
    <col min="5" max="5" width="6.375" bestFit="1" customWidth="1"/>
    <col min="6" max="6" width="19" bestFit="1" customWidth="1"/>
    <col min="7" max="7" width="12.75" bestFit="1" customWidth="1"/>
    <col min="8" max="8" width="15" style="25" bestFit="1" customWidth="1"/>
    <col min="9" max="10" width="11.625" bestFit="1" customWidth="1"/>
  </cols>
  <sheetData>
    <row r="1" spans="1:10" ht="22.5" x14ac:dyDescent="0.15">
      <c r="A1" s="75" t="s">
        <v>138</v>
      </c>
      <c r="B1" s="75"/>
      <c r="C1" s="75"/>
      <c r="D1" s="75"/>
      <c r="E1" s="75"/>
      <c r="F1" s="75"/>
      <c r="G1" s="28"/>
    </row>
    <row r="2" spans="1:10" ht="15" x14ac:dyDescent="0.15">
      <c r="A2" s="29" t="s">
        <v>35</v>
      </c>
      <c r="B2" s="29" t="s">
        <v>36</v>
      </c>
      <c r="C2" s="63" t="s">
        <v>37</v>
      </c>
      <c r="D2" s="29" t="s">
        <v>38</v>
      </c>
      <c r="E2" s="31" t="s">
        <v>39</v>
      </c>
      <c r="F2" s="32" t="s">
        <v>40</v>
      </c>
      <c r="G2" s="28"/>
    </row>
    <row r="3" spans="1:10" ht="15" x14ac:dyDescent="0.15">
      <c r="A3" s="72" t="s">
        <v>41</v>
      </c>
      <c r="B3" s="72"/>
      <c r="C3" s="72"/>
      <c r="D3" s="72"/>
      <c r="E3" s="72"/>
      <c r="F3" s="72"/>
      <c r="G3" s="28"/>
    </row>
    <row r="4" spans="1:10" ht="16.5" x14ac:dyDescent="0.15">
      <c r="A4" s="4" t="s">
        <v>42</v>
      </c>
      <c r="B4" s="33" t="s">
        <v>43</v>
      </c>
      <c r="C4" s="64">
        <v>3203.0610000000001</v>
      </c>
      <c r="D4" s="34" t="s">
        <v>44</v>
      </c>
      <c r="E4" s="35">
        <v>1</v>
      </c>
      <c r="F4" s="64">
        <v>3203.0610000000001</v>
      </c>
      <c r="G4" s="28"/>
      <c r="I4" s="61"/>
      <c r="J4" s="62"/>
    </row>
    <row r="5" spans="1:10" ht="16.5" x14ac:dyDescent="0.15">
      <c r="A5" s="4" t="s">
        <v>45</v>
      </c>
      <c r="B5" s="33" t="s">
        <v>46</v>
      </c>
      <c r="C5" s="64">
        <v>1067.6869999999999</v>
      </c>
      <c r="D5" s="34" t="s">
        <v>47</v>
      </c>
      <c r="E5" s="35">
        <v>1</v>
      </c>
      <c r="F5" s="64">
        <v>1067.6869999999999</v>
      </c>
      <c r="G5" s="28"/>
      <c r="I5" s="61"/>
      <c r="J5" s="62"/>
    </row>
    <row r="6" spans="1:10" ht="33" x14ac:dyDescent="0.15">
      <c r="A6" s="4" t="s">
        <v>48</v>
      </c>
      <c r="B6" s="33" t="s">
        <v>49</v>
      </c>
      <c r="C6" s="64">
        <v>213.53740000000002</v>
      </c>
      <c r="D6" s="34" t="s">
        <v>50</v>
      </c>
      <c r="E6" s="35">
        <v>24</v>
      </c>
      <c r="F6" s="64">
        <v>5124.8976000000002</v>
      </c>
      <c r="G6" s="28"/>
      <c r="I6" s="61"/>
      <c r="J6" s="62"/>
    </row>
    <row r="7" spans="1:10" ht="49.5" x14ac:dyDescent="0.15">
      <c r="A7" s="4" t="s">
        <v>48</v>
      </c>
      <c r="B7" s="33" t="s">
        <v>51</v>
      </c>
      <c r="C7" s="64">
        <v>143.07005799999999</v>
      </c>
      <c r="D7" s="34" t="s">
        <v>50</v>
      </c>
      <c r="E7" s="35">
        <v>120</v>
      </c>
      <c r="F7" s="64">
        <v>17168.40696</v>
      </c>
      <c r="G7" s="28"/>
      <c r="I7" s="61"/>
      <c r="J7" s="62"/>
    </row>
    <row r="8" spans="1:10" ht="15" x14ac:dyDescent="0.15">
      <c r="A8" s="72" t="s">
        <v>52</v>
      </c>
      <c r="B8" s="72"/>
      <c r="C8" s="72"/>
      <c r="D8" s="72"/>
      <c r="E8" s="72"/>
      <c r="F8" s="72"/>
      <c r="G8" s="28"/>
      <c r="I8" s="61"/>
    </row>
    <row r="9" spans="1:10" ht="16.5" x14ac:dyDescent="0.15">
      <c r="A9" s="4" t="s">
        <v>53</v>
      </c>
      <c r="B9" s="33" t="s">
        <v>54</v>
      </c>
      <c r="C9" s="64">
        <v>1281.2244000000001</v>
      </c>
      <c r="D9" s="34" t="s">
        <v>55</v>
      </c>
      <c r="E9" s="35">
        <v>11</v>
      </c>
      <c r="F9" s="64">
        <v>14093.468400000002</v>
      </c>
      <c r="G9" s="28"/>
      <c r="I9" s="61"/>
      <c r="J9" s="62"/>
    </row>
    <row r="10" spans="1:10" ht="16.5" x14ac:dyDescent="0.15">
      <c r="A10" s="4" t="s">
        <v>53</v>
      </c>
      <c r="B10" s="33" t="s">
        <v>56</v>
      </c>
      <c r="C10" s="64">
        <v>1281.2244000000001</v>
      </c>
      <c r="D10" s="34" t="s">
        <v>55</v>
      </c>
      <c r="E10" s="35">
        <v>11</v>
      </c>
      <c r="F10" s="64">
        <v>14093.468400000002</v>
      </c>
      <c r="G10" s="28"/>
      <c r="I10" s="61"/>
      <c r="J10" s="62"/>
    </row>
    <row r="11" spans="1:10" ht="16.5" x14ac:dyDescent="0.15">
      <c r="A11" s="4" t="s">
        <v>53</v>
      </c>
      <c r="B11" s="33" t="s">
        <v>57</v>
      </c>
      <c r="C11" s="64">
        <v>1281.2244000000001</v>
      </c>
      <c r="D11" s="34" t="s">
        <v>55</v>
      </c>
      <c r="E11" s="35">
        <v>11</v>
      </c>
      <c r="F11" s="64">
        <v>14093.468400000002</v>
      </c>
      <c r="G11" s="28"/>
      <c r="I11" s="61"/>
      <c r="J11" s="62"/>
    </row>
    <row r="12" spans="1:10" ht="16.5" x14ac:dyDescent="0.15">
      <c r="A12" s="4" t="s">
        <v>53</v>
      </c>
      <c r="B12" s="33" t="s">
        <v>58</v>
      </c>
      <c r="C12" s="64">
        <v>928.88769000000002</v>
      </c>
      <c r="D12" s="34" t="s">
        <v>55</v>
      </c>
      <c r="E12" s="35">
        <v>11</v>
      </c>
      <c r="F12" s="64">
        <v>10217.764590000001</v>
      </c>
      <c r="G12" s="28"/>
      <c r="I12" s="61"/>
      <c r="J12" s="62"/>
    </row>
    <row r="13" spans="1:10" ht="33" x14ac:dyDescent="0.15">
      <c r="A13" s="4" t="s">
        <v>53</v>
      </c>
      <c r="B13" s="33" t="s">
        <v>59</v>
      </c>
      <c r="C13" s="64">
        <v>928.88769000000002</v>
      </c>
      <c r="D13" s="34" t="s">
        <v>55</v>
      </c>
      <c r="E13" s="35">
        <v>8</v>
      </c>
      <c r="F13" s="64">
        <v>7431.1015200000002</v>
      </c>
      <c r="G13" s="28"/>
      <c r="I13" s="61"/>
      <c r="J13" s="62"/>
    </row>
    <row r="14" spans="1:10" ht="33" x14ac:dyDescent="0.15">
      <c r="A14" s="4" t="s">
        <v>53</v>
      </c>
      <c r="B14" s="33" t="s">
        <v>60</v>
      </c>
      <c r="C14" s="64">
        <v>928.88768999999991</v>
      </c>
      <c r="D14" s="34" t="s">
        <v>55</v>
      </c>
      <c r="E14" s="35">
        <v>5</v>
      </c>
      <c r="F14" s="64">
        <v>4644.4384499999996</v>
      </c>
      <c r="G14" s="28"/>
      <c r="I14" s="61"/>
      <c r="J14" s="62"/>
    </row>
    <row r="15" spans="1:10" ht="16.5" x14ac:dyDescent="0.15">
      <c r="A15" s="4" t="s">
        <v>53</v>
      </c>
      <c r="B15" s="33" t="s">
        <v>61</v>
      </c>
      <c r="C15" s="64">
        <v>928.88769000000002</v>
      </c>
      <c r="D15" s="34" t="s">
        <v>55</v>
      </c>
      <c r="E15" s="35">
        <v>8</v>
      </c>
      <c r="F15" s="64">
        <v>7431.1015200000002</v>
      </c>
      <c r="G15" s="28"/>
      <c r="I15" s="61"/>
      <c r="J15" s="62"/>
    </row>
    <row r="16" spans="1:10" ht="33" x14ac:dyDescent="0.15">
      <c r="A16" s="4" t="s">
        <v>53</v>
      </c>
      <c r="B16" s="33" t="s">
        <v>62</v>
      </c>
      <c r="C16" s="64">
        <v>928.88769000000002</v>
      </c>
      <c r="D16" s="34" t="s">
        <v>55</v>
      </c>
      <c r="E16" s="35">
        <v>8</v>
      </c>
      <c r="F16" s="64">
        <v>7431.1015200000002</v>
      </c>
      <c r="G16" s="28"/>
      <c r="I16" s="61"/>
      <c r="J16" s="62"/>
    </row>
    <row r="17" spans="1:10" ht="33" x14ac:dyDescent="0.15">
      <c r="A17" s="4" t="s">
        <v>53</v>
      </c>
      <c r="B17" s="33" t="s">
        <v>63</v>
      </c>
      <c r="C17" s="64">
        <v>928.88769000000002</v>
      </c>
      <c r="D17" s="34" t="s">
        <v>55</v>
      </c>
      <c r="E17" s="35">
        <v>9</v>
      </c>
      <c r="F17" s="64">
        <v>8359.9892099999997</v>
      </c>
      <c r="G17" s="28"/>
      <c r="I17" s="61"/>
      <c r="J17" s="62"/>
    </row>
    <row r="18" spans="1:10" ht="16.5" x14ac:dyDescent="0.15">
      <c r="A18" s="4" t="s">
        <v>53</v>
      </c>
      <c r="B18" s="33" t="s">
        <v>64</v>
      </c>
      <c r="C18" s="64">
        <v>928.88768999999991</v>
      </c>
      <c r="D18" s="34" t="s">
        <v>55</v>
      </c>
      <c r="E18" s="35">
        <v>7</v>
      </c>
      <c r="F18" s="64">
        <v>6502.2138299999997</v>
      </c>
      <c r="G18" s="28"/>
      <c r="I18" s="61"/>
      <c r="J18" s="62"/>
    </row>
    <row r="19" spans="1:10" ht="33" x14ac:dyDescent="0.15">
      <c r="A19" s="4" t="s">
        <v>53</v>
      </c>
      <c r="B19" s="33" t="s">
        <v>65</v>
      </c>
      <c r="C19" s="64">
        <v>928.88768999999991</v>
      </c>
      <c r="D19" s="37" t="s">
        <v>55</v>
      </c>
      <c r="E19" s="35">
        <v>10</v>
      </c>
      <c r="F19" s="64">
        <v>9288.8768999999993</v>
      </c>
      <c r="G19" s="28"/>
      <c r="I19" s="61"/>
      <c r="J19" s="62"/>
    </row>
    <row r="20" spans="1:10" ht="33" x14ac:dyDescent="0.15">
      <c r="A20" s="4" t="s">
        <v>53</v>
      </c>
      <c r="B20" s="33" t="s">
        <v>66</v>
      </c>
      <c r="C20" s="64">
        <v>928.88769000000002</v>
      </c>
      <c r="D20" s="37" t="s">
        <v>55</v>
      </c>
      <c r="E20" s="35">
        <v>11</v>
      </c>
      <c r="F20" s="64">
        <v>10217.764590000001</v>
      </c>
      <c r="G20" s="28"/>
      <c r="I20" s="61"/>
      <c r="J20" s="62"/>
    </row>
    <row r="21" spans="1:10" ht="33" x14ac:dyDescent="0.15">
      <c r="A21" s="4" t="s">
        <v>53</v>
      </c>
      <c r="B21" s="33" t="s">
        <v>67</v>
      </c>
      <c r="C21" s="64">
        <v>928.88769000000002</v>
      </c>
      <c r="D21" s="37" t="s">
        <v>55</v>
      </c>
      <c r="E21" s="35">
        <v>9</v>
      </c>
      <c r="F21" s="64">
        <v>8359.9892099999997</v>
      </c>
      <c r="G21" s="28"/>
      <c r="I21" s="61"/>
      <c r="J21" s="62"/>
    </row>
    <row r="22" spans="1:10" ht="33" x14ac:dyDescent="0.15">
      <c r="A22" s="4" t="s">
        <v>53</v>
      </c>
      <c r="B22" s="33" t="s">
        <v>68</v>
      </c>
      <c r="C22" s="64">
        <v>928.88769000000002</v>
      </c>
      <c r="D22" s="37" t="s">
        <v>55</v>
      </c>
      <c r="E22" s="35">
        <v>11</v>
      </c>
      <c r="F22" s="64">
        <v>10217.764590000001</v>
      </c>
      <c r="G22" s="28"/>
      <c r="I22" s="61"/>
      <c r="J22" s="62"/>
    </row>
    <row r="23" spans="1:10" ht="33" x14ac:dyDescent="0.15">
      <c r="A23" s="4" t="s">
        <v>53</v>
      </c>
      <c r="B23" s="33" t="s">
        <v>69</v>
      </c>
      <c r="C23" s="64">
        <v>928.88769000000002</v>
      </c>
      <c r="D23" s="37" t="s">
        <v>55</v>
      </c>
      <c r="E23" s="35">
        <v>11</v>
      </c>
      <c r="F23" s="64">
        <v>10217.764590000001</v>
      </c>
      <c r="G23" s="28"/>
      <c r="I23" s="61"/>
      <c r="J23" s="62"/>
    </row>
    <row r="24" spans="1:10" ht="33" x14ac:dyDescent="0.15">
      <c r="A24" s="4" t="s">
        <v>53</v>
      </c>
      <c r="B24" s="33" t="s">
        <v>70</v>
      </c>
      <c r="C24" s="64">
        <v>928.88768999999991</v>
      </c>
      <c r="D24" s="37" t="s">
        <v>55</v>
      </c>
      <c r="E24" s="35">
        <v>7</v>
      </c>
      <c r="F24" s="64">
        <v>6502.2138299999997</v>
      </c>
      <c r="G24" s="28"/>
      <c r="I24" s="61"/>
      <c r="J24" s="62"/>
    </row>
    <row r="25" spans="1:10" ht="33" x14ac:dyDescent="0.15">
      <c r="A25" s="4" t="s">
        <v>53</v>
      </c>
      <c r="B25" s="33" t="s">
        <v>71</v>
      </c>
      <c r="C25" s="64">
        <v>928.88769000000002</v>
      </c>
      <c r="D25" s="37" t="s">
        <v>55</v>
      </c>
      <c r="E25" s="35">
        <v>6</v>
      </c>
      <c r="F25" s="64">
        <v>5573.3261400000001</v>
      </c>
      <c r="G25" s="28"/>
      <c r="I25" s="61"/>
      <c r="J25" s="62"/>
    </row>
    <row r="26" spans="1:10" ht="33" x14ac:dyDescent="0.15">
      <c r="A26" s="4" t="s">
        <v>53</v>
      </c>
      <c r="B26" s="33" t="s">
        <v>72</v>
      </c>
      <c r="C26" s="64">
        <v>928.88768999999991</v>
      </c>
      <c r="D26" s="37" t="s">
        <v>55</v>
      </c>
      <c r="E26" s="35">
        <v>7</v>
      </c>
      <c r="F26" s="64">
        <v>6502.2138299999997</v>
      </c>
      <c r="G26" s="28"/>
      <c r="I26" s="61"/>
      <c r="J26" s="62"/>
    </row>
    <row r="27" spans="1:10" ht="33" x14ac:dyDescent="0.15">
      <c r="A27" s="4" t="s">
        <v>53</v>
      </c>
      <c r="B27" s="33" t="s">
        <v>73</v>
      </c>
      <c r="C27" s="64">
        <v>928.88769000000002</v>
      </c>
      <c r="D27" s="37" t="s">
        <v>55</v>
      </c>
      <c r="E27" s="35">
        <v>12</v>
      </c>
      <c r="F27" s="64">
        <v>11146.65228</v>
      </c>
      <c r="G27" s="28"/>
      <c r="I27" s="61"/>
      <c r="J27" s="62"/>
    </row>
    <row r="28" spans="1:10" ht="33" x14ac:dyDescent="0.15">
      <c r="A28" s="4" t="s">
        <v>53</v>
      </c>
      <c r="B28" s="33" t="s">
        <v>74</v>
      </c>
      <c r="C28" s="64">
        <v>928.88769000000002</v>
      </c>
      <c r="D28" s="37" t="s">
        <v>55</v>
      </c>
      <c r="E28" s="35">
        <v>9</v>
      </c>
      <c r="F28" s="64">
        <v>8359.9892099999997</v>
      </c>
      <c r="G28" s="28"/>
      <c r="I28" s="61"/>
      <c r="J28" s="62"/>
    </row>
    <row r="29" spans="1:10" ht="49.5" x14ac:dyDescent="0.15">
      <c r="A29" s="4" t="s">
        <v>53</v>
      </c>
      <c r="B29" s="33" t="s">
        <v>75</v>
      </c>
      <c r="C29" s="64">
        <v>928.88769000000002</v>
      </c>
      <c r="D29" s="37" t="s">
        <v>55</v>
      </c>
      <c r="E29" s="35">
        <v>9</v>
      </c>
      <c r="F29" s="64">
        <v>8359.9892099999997</v>
      </c>
      <c r="G29" s="28"/>
      <c r="I29" s="61"/>
      <c r="J29" s="62"/>
    </row>
    <row r="30" spans="1:10" ht="33" x14ac:dyDescent="0.15">
      <c r="A30" s="4" t="s">
        <v>53</v>
      </c>
      <c r="B30" s="33" t="s">
        <v>76</v>
      </c>
      <c r="C30" s="64">
        <v>928.88768999999991</v>
      </c>
      <c r="D30" s="37" t="s">
        <v>55</v>
      </c>
      <c r="E30" s="35">
        <v>10</v>
      </c>
      <c r="F30" s="64">
        <v>9288.8768999999993</v>
      </c>
      <c r="G30" s="28"/>
      <c r="I30" s="61"/>
      <c r="J30" s="62"/>
    </row>
    <row r="31" spans="1:10" ht="33" x14ac:dyDescent="0.15">
      <c r="A31" s="4" t="s">
        <v>53</v>
      </c>
      <c r="B31" s="33" t="s">
        <v>77</v>
      </c>
      <c r="C31" s="64">
        <v>928.88768999999991</v>
      </c>
      <c r="D31" s="37" t="s">
        <v>55</v>
      </c>
      <c r="E31" s="35">
        <v>10</v>
      </c>
      <c r="F31" s="64">
        <v>9288.8768999999993</v>
      </c>
      <c r="G31" s="28"/>
      <c r="I31" s="61"/>
      <c r="J31" s="62"/>
    </row>
    <row r="32" spans="1:10" ht="33" x14ac:dyDescent="0.15">
      <c r="A32" s="4" t="s">
        <v>53</v>
      </c>
      <c r="B32" s="33" t="s">
        <v>78</v>
      </c>
      <c r="C32" s="64">
        <v>928.88769000000002</v>
      </c>
      <c r="D32" s="37" t="s">
        <v>55</v>
      </c>
      <c r="E32" s="35">
        <v>12</v>
      </c>
      <c r="F32" s="64">
        <v>11146.65228</v>
      </c>
      <c r="G32" s="28"/>
      <c r="I32" s="61"/>
      <c r="J32" s="62"/>
    </row>
    <row r="33" spans="1:10" ht="33" x14ac:dyDescent="0.15">
      <c r="A33" s="4" t="s">
        <v>53</v>
      </c>
      <c r="B33" s="33" t="s">
        <v>79</v>
      </c>
      <c r="C33" s="64">
        <v>928.88769000000002</v>
      </c>
      <c r="D33" s="37" t="s">
        <v>55</v>
      </c>
      <c r="E33" s="35">
        <v>12</v>
      </c>
      <c r="F33" s="64">
        <v>11146.65228</v>
      </c>
      <c r="G33" s="28"/>
      <c r="I33" s="61"/>
      <c r="J33" s="62"/>
    </row>
    <row r="34" spans="1:10" ht="33" x14ac:dyDescent="0.15">
      <c r="A34" s="4" t="s">
        <v>53</v>
      </c>
      <c r="B34" s="33" t="s">
        <v>80</v>
      </c>
      <c r="C34" s="64">
        <v>928.88769000000002</v>
      </c>
      <c r="D34" s="37" t="s">
        <v>55</v>
      </c>
      <c r="E34" s="35">
        <v>12</v>
      </c>
      <c r="F34" s="64">
        <v>11146.65228</v>
      </c>
      <c r="G34" s="28"/>
      <c r="I34" s="61"/>
      <c r="J34" s="62"/>
    </row>
    <row r="35" spans="1:10" ht="33" x14ac:dyDescent="0.15">
      <c r="A35" s="4" t="s">
        <v>53</v>
      </c>
      <c r="B35" s="33" t="s">
        <v>81</v>
      </c>
      <c r="C35" s="64">
        <v>928.88769000000002</v>
      </c>
      <c r="D35" s="37" t="s">
        <v>55</v>
      </c>
      <c r="E35" s="35">
        <v>8</v>
      </c>
      <c r="F35" s="64">
        <v>7431.1015200000002</v>
      </c>
      <c r="G35" s="28"/>
      <c r="I35" s="61"/>
      <c r="J35" s="62"/>
    </row>
    <row r="36" spans="1:10" ht="33" x14ac:dyDescent="0.15">
      <c r="A36" s="4" t="s">
        <v>53</v>
      </c>
      <c r="B36" s="33" t="s">
        <v>82</v>
      </c>
      <c r="C36" s="64">
        <v>928.88768999999991</v>
      </c>
      <c r="D36" s="37" t="s">
        <v>55</v>
      </c>
      <c r="E36" s="35">
        <v>7</v>
      </c>
      <c r="F36" s="64">
        <v>6502.2138299999997</v>
      </c>
      <c r="G36" s="28"/>
      <c r="I36" s="61"/>
      <c r="J36" s="62"/>
    </row>
    <row r="37" spans="1:10" ht="16.5" x14ac:dyDescent="0.15">
      <c r="A37" s="4" t="s">
        <v>53</v>
      </c>
      <c r="B37" s="38" t="s">
        <v>83</v>
      </c>
      <c r="C37" s="64">
        <v>1281.2243999999998</v>
      </c>
      <c r="D37" s="37" t="s">
        <v>55</v>
      </c>
      <c r="E37" s="35">
        <v>14</v>
      </c>
      <c r="F37" s="64">
        <v>17937.141599999999</v>
      </c>
      <c r="G37" s="28"/>
      <c r="I37" s="61"/>
      <c r="J37" s="62"/>
    </row>
    <row r="38" spans="1:10" ht="16.5" x14ac:dyDescent="0.15">
      <c r="A38" s="4" t="s">
        <v>53</v>
      </c>
      <c r="B38" s="38" t="s">
        <v>84</v>
      </c>
      <c r="C38" s="64">
        <v>1281.2243999999998</v>
      </c>
      <c r="D38" s="37" t="s">
        <v>55</v>
      </c>
      <c r="E38" s="35">
        <v>14</v>
      </c>
      <c r="F38" s="64">
        <v>17937.141599999999</v>
      </c>
      <c r="G38" s="28"/>
      <c r="I38" s="61"/>
      <c r="J38" s="62"/>
    </row>
    <row r="39" spans="1:10" ht="16.5" x14ac:dyDescent="0.15">
      <c r="A39" s="4" t="s">
        <v>53</v>
      </c>
      <c r="B39" s="38" t="s">
        <v>85</v>
      </c>
      <c r="C39" s="64">
        <v>1281.2243999999998</v>
      </c>
      <c r="D39" s="37" t="s">
        <v>55</v>
      </c>
      <c r="E39" s="35">
        <v>14</v>
      </c>
      <c r="F39" s="64">
        <v>17937.141599999999</v>
      </c>
      <c r="G39" s="28"/>
      <c r="I39" s="61"/>
      <c r="J39" s="62"/>
    </row>
    <row r="40" spans="1:10" ht="16.5" x14ac:dyDescent="0.15">
      <c r="A40" s="4" t="s">
        <v>53</v>
      </c>
      <c r="B40" s="38" t="s">
        <v>86</v>
      </c>
      <c r="C40" s="64">
        <v>928.88769000000002</v>
      </c>
      <c r="D40" s="37" t="s">
        <v>55</v>
      </c>
      <c r="E40" s="35">
        <v>12</v>
      </c>
      <c r="F40" s="64">
        <v>11146.65228</v>
      </c>
      <c r="G40" s="28"/>
      <c r="I40" s="61"/>
      <c r="J40" s="62"/>
    </row>
    <row r="41" spans="1:10" ht="33" x14ac:dyDescent="0.15">
      <c r="A41" s="4" t="s">
        <v>53</v>
      </c>
      <c r="B41" s="38" t="s">
        <v>87</v>
      </c>
      <c r="C41" s="64">
        <v>5338.4350000000004</v>
      </c>
      <c r="D41" s="37" t="s">
        <v>55</v>
      </c>
      <c r="E41" s="35">
        <v>1</v>
      </c>
      <c r="F41" s="64">
        <v>5338.4350000000004</v>
      </c>
      <c r="G41" s="28"/>
      <c r="I41" s="61"/>
      <c r="J41" s="62"/>
    </row>
    <row r="42" spans="1:10" ht="33" x14ac:dyDescent="0.15">
      <c r="A42" s="4" t="s">
        <v>53</v>
      </c>
      <c r="B42" s="38" t="s">
        <v>88</v>
      </c>
      <c r="C42" s="64">
        <v>928.88768999999991</v>
      </c>
      <c r="D42" s="37" t="s">
        <v>55</v>
      </c>
      <c r="E42" s="35">
        <v>14</v>
      </c>
      <c r="F42" s="64">
        <v>13004.427659999999</v>
      </c>
      <c r="G42" s="28"/>
      <c r="I42" s="61"/>
      <c r="J42" s="62"/>
    </row>
    <row r="43" spans="1:10" ht="16.5" x14ac:dyDescent="0.15">
      <c r="A43" s="4" t="s">
        <v>53</v>
      </c>
      <c r="B43" s="38" t="s">
        <v>89</v>
      </c>
      <c r="C43" s="64">
        <v>928.88769000000002</v>
      </c>
      <c r="D43" s="37" t="s">
        <v>55</v>
      </c>
      <c r="E43" s="35">
        <v>9</v>
      </c>
      <c r="F43" s="64">
        <v>8359.9892099999997</v>
      </c>
      <c r="G43" s="28"/>
      <c r="I43" s="61"/>
      <c r="J43" s="62"/>
    </row>
    <row r="44" spans="1:10" ht="16.5" x14ac:dyDescent="0.15">
      <c r="A44" s="4" t="s">
        <v>53</v>
      </c>
      <c r="B44" s="39" t="s">
        <v>90</v>
      </c>
      <c r="C44" s="64">
        <v>928.88768999999991</v>
      </c>
      <c r="D44" s="37" t="s">
        <v>55</v>
      </c>
      <c r="E44" s="35">
        <v>10</v>
      </c>
      <c r="F44" s="64">
        <v>9288.8768999999993</v>
      </c>
      <c r="G44" s="28"/>
      <c r="I44" s="61"/>
      <c r="J44" s="62"/>
    </row>
    <row r="45" spans="1:10" ht="16.5" x14ac:dyDescent="0.15">
      <c r="A45" s="4" t="s">
        <v>53</v>
      </c>
      <c r="B45" s="38" t="s">
        <v>91</v>
      </c>
      <c r="C45" s="64">
        <v>928.88769000000002</v>
      </c>
      <c r="D45" s="37" t="s">
        <v>55</v>
      </c>
      <c r="E45" s="35">
        <v>6</v>
      </c>
      <c r="F45" s="64">
        <v>5573.3261400000001</v>
      </c>
      <c r="G45" s="28"/>
      <c r="I45" s="61"/>
      <c r="J45" s="62"/>
    </row>
    <row r="46" spans="1:10" ht="33" x14ac:dyDescent="0.15">
      <c r="A46" s="4" t="s">
        <v>53</v>
      </c>
      <c r="B46" s="38" t="s">
        <v>92</v>
      </c>
      <c r="C46" s="64">
        <v>1281.2243999999998</v>
      </c>
      <c r="D46" s="37" t="s">
        <v>55</v>
      </c>
      <c r="E46" s="35">
        <v>14</v>
      </c>
      <c r="F46" s="64">
        <v>17937.141599999999</v>
      </c>
      <c r="G46" s="28"/>
      <c r="I46" s="61"/>
      <c r="J46" s="62"/>
    </row>
    <row r="47" spans="1:10" ht="16.5" x14ac:dyDescent="0.15">
      <c r="A47" s="4" t="s">
        <v>53</v>
      </c>
      <c r="B47" s="38" t="s">
        <v>93</v>
      </c>
      <c r="C47" s="64">
        <v>1281.2244000000001</v>
      </c>
      <c r="D47" s="37" t="s">
        <v>55</v>
      </c>
      <c r="E47" s="35">
        <v>16</v>
      </c>
      <c r="F47" s="64">
        <v>20499.590400000001</v>
      </c>
      <c r="G47" s="28"/>
      <c r="I47" s="61"/>
      <c r="J47" s="62"/>
    </row>
    <row r="48" spans="1:10" ht="16.5" x14ac:dyDescent="0.15">
      <c r="A48" s="4" t="s">
        <v>53</v>
      </c>
      <c r="B48" s="38" t="s">
        <v>94</v>
      </c>
      <c r="C48" s="64">
        <v>1281.2244000000001</v>
      </c>
      <c r="D48" s="37" t="s">
        <v>55</v>
      </c>
      <c r="E48" s="35">
        <v>16</v>
      </c>
      <c r="F48" s="64">
        <v>20499.590400000001</v>
      </c>
      <c r="G48" s="28"/>
      <c r="I48" s="61"/>
      <c r="J48" s="62"/>
    </row>
    <row r="49" spans="1:10" ht="16.5" x14ac:dyDescent="0.15">
      <c r="A49" s="4" t="s">
        <v>95</v>
      </c>
      <c r="B49" s="40" t="s">
        <v>96</v>
      </c>
      <c r="C49" s="64">
        <v>4270.7479999999996</v>
      </c>
      <c r="D49" s="34" t="s">
        <v>47</v>
      </c>
      <c r="E49" s="35">
        <v>1</v>
      </c>
      <c r="F49" s="64">
        <v>4270.7479999999996</v>
      </c>
      <c r="G49" s="28"/>
      <c r="I49" s="61"/>
      <c r="J49" s="62"/>
    </row>
    <row r="50" spans="1:10" ht="16.5" x14ac:dyDescent="0.15">
      <c r="A50" s="4" t="s">
        <v>95</v>
      </c>
      <c r="B50" s="40" t="s">
        <v>97</v>
      </c>
      <c r="C50" s="64">
        <v>2135.3739999999998</v>
      </c>
      <c r="D50" s="34" t="s">
        <v>47</v>
      </c>
      <c r="E50" s="35">
        <v>1</v>
      </c>
      <c r="F50" s="64">
        <v>2135.3739999999998</v>
      </c>
      <c r="G50" s="28"/>
      <c r="I50" s="61"/>
      <c r="J50" s="62"/>
    </row>
    <row r="51" spans="1:10" ht="16.5" x14ac:dyDescent="0.15">
      <c r="A51" s="4" t="s">
        <v>95</v>
      </c>
      <c r="B51" s="40" t="s">
        <v>98</v>
      </c>
      <c r="C51" s="64">
        <v>1067.6869999999999</v>
      </c>
      <c r="D51" s="34" t="s">
        <v>47</v>
      </c>
      <c r="E51" s="35">
        <v>1</v>
      </c>
      <c r="F51" s="64">
        <v>1067.6869999999999</v>
      </c>
      <c r="G51" s="28"/>
      <c r="I51" s="61"/>
      <c r="J51" s="62"/>
    </row>
    <row r="52" spans="1:10" ht="15" x14ac:dyDescent="0.15">
      <c r="A52" s="76" t="s">
        <v>99</v>
      </c>
      <c r="B52" s="76"/>
      <c r="C52" s="76"/>
      <c r="D52" s="76"/>
      <c r="E52" s="76"/>
      <c r="F52" s="76"/>
      <c r="G52" s="28"/>
      <c r="I52" s="61"/>
    </row>
    <row r="53" spans="1:10" ht="16.5" x14ac:dyDescent="0.15">
      <c r="A53" s="41" t="s">
        <v>53</v>
      </c>
      <c r="B53" s="42" t="s">
        <v>100</v>
      </c>
      <c r="C53" s="64">
        <v>40038.262499999997</v>
      </c>
      <c r="D53" s="43" t="s">
        <v>101</v>
      </c>
      <c r="E53" s="44">
        <v>1</v>
      </c>
      <c r="F53" s="64">
        <f>C53*E53</f>
        <v>40038.262499999997</v>
      </c>
      <c r="G53" s="28"/>
      <c r="I53" s="61"/>
      <c r="J53" s="62"/>
    </row>
    <row r="54" spans="1:10" ht="16.5" x14ac:dyDescent="0.15">
      <c r="A54" s="41" t="s">
        <v>53</v>
      </c>
      <c r="B54" s="42" t="s">
        <v>102</v>
      </c>
      <c r="C54" s="64">
        <v>1281.2244000000001</v>
      </c>
      <c r="D54" s="34" t="s">
        <v>55</v>
      </c>
      <c r="E54" s="44">
        <v>5</v>
      </c>
      <c r="F54" s="64">
        <f>C54*E54</f>
        <v>6406.1220000000003</v>
      </c>
      <c r="G54" s="28"/>
      <c r="I54" s="61"/>
      <c r="J54" s="62"/>
    </row>
    <row r="55" spans="1:10" ht="15" x14ac:dyDescent="0.15">
      <c r="A55" s="72" t="s">
        <v>103</v>
      </c>
      <c r="B55" s="72"/>
      <c r="C55" s="72"/>
      <c r="D55" s="72"/>
      <c r="E55" s="72"/>
      <c r="F55" s="72"/>
      <c r="G55" s="28"/>
    </row>
    <row r="56" spans="1:10" ht="16.5" x14ac:dyDescent="0.15">
      <c r="A56" s="45" t="s">
        <v>104</v>
      </c>
      <c r="B56" s="46" t="s">
        <v>105</v>
      </c>
      <c r="C56" s="64">
        <v>800</v>
      </c>
      <c r="D56" s="48" t="s">
        <v>106</v>
      </c>
      <c r="E56" s="49">
        <v>600</v>
      </c>
      <c r="F56" s="64">
        <f>C56*E56</f>
        <v>480000</v>
      </c>
      <c r="G56" s="28"/>
    </row>
    <row r="57" spans="1:10" ht="16.5" x14ac:dyDescent="0.15">
      <c r="A57" s="45" t="s">
        <v>104</v>
      </c>
      <c r="B57" s="46" t="s">
        <v>107</v>
      </c>
      <c r="C57" s="64">
        <v>48</v>
      </c>
      <c r="D57" s="48" t="s">
        <v>106</v>
      </c>
      <c r="E57" s="49">
        <v>600</v>
      </c>
      <c r="F57" s="64">
        <f>C57*E57</f>
        <v>28800</v>
      </c>
      <c r="G57" s="28"/>
    </row>
    <row r="58" spans="1:10" ht="15" x14ac:dyDescent="0.15">
      <c r="A58" s="72" t="s">
        <v>108</v>
      </c>
      <c r="B58" s="72"/>
      <c r="C58" s="72"/>
      <c r="D58" s="72"/>
      <c r="E58" s="72"/>
      <c r="F58" s="72"/>
      <c r="G58" s="28"/>
    </row>
    <row r="59" spans="1:10" ht="16.5" x14ac:dyDescent="0.15">
      <c r="A59" s="50" t="s">
        <v>109</v>
      </c>
      <c r="B59" s="51"/>
      <c r="C59" s="65"/>
      <c r="D59" s="53"/>
      <c r="E59" s="54"/>
      <c r="F59" s="64">
        <f>SUM(F4:F7)+SUM(F9:F51)+SUM(F53:F54)+SUM(F56:F57)</f>
        <v>1009737.3866599998</v>
      </c>
      <c r="G59" s="28"/>
    </row>
    <row r="60" spans="1:10" ht="16.5" x14ac:dyDescent="0.15">
      <c r="A60" s="45" t="s">
        <v>108</v>
      </c>
      <c r="B60" s="55" t="s">
        <v>137</v>
      </c>
      <c r="C60" s="66"/>
      <c r="D60" s="57"/>
      <c r="E60" s="58"/>
      <c r="F60" s="47">
        <v>49517.15</v>
      </c>
      <c r="G60" s="70">
        <f>F59*0.067687</f>
        <v>68346.094490855408</v>
      </c>
    </row>
    <row r="61" spans="1:10" ht="16.5" x14ac:dyDescent="0.15">
      <c r="A61" s="45" t="s">
        <v>110</v>
      </c>
      <c r="B61" s="55"/>
      <c r="C61" s="66"/>
      <c r="D61" s="57"/>
      <c r="E61" s="58"/>
      <c r="F61" s="47">
        <f>F59+F60</f>
        <v>1059254.5366599998</v>
      </c>
      <c r="G61" s="28"/>
    </row>
    <row r="62" spans="1:10" x14ac:dyDescent="0.15">
      <c r="F62" s="61">
        <f>F61+麦田第三方决算明细第一批!F18</f>
        <v>1282009.5366599998</v>
      </c>
    </row>
  </sheetData>
  <mergeCells count="6">
    <mergeCell ref="A58:F58"/>
    <mergeCell ref="A1:F1"/>
    <mergeCell ref="A3:F3"/>
    <mergeCell ref="A8:F8"/>
    <mergeCell ref="A52:F52"/>
    <mergeCell ref="A55:F55"/>
  </mergeCells>
  <phoneticPr fontId="17" type="noConversion"/>
  <pageMargins left="0.25" right="0.25" top="0.75" bottom="0.75" header="0.3" footer="0.3"/>
  <pageSetup paperSize="9" scale="78"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workbookViewId="0">
      <selection activeCell="G36" sqref="G36"/>
    </sheetView>
  </sheetViews>
  <sheetFormatPr defaultRowHeight="13.5" x14ac:dyDescent="0.15"/>
  <cols>
    <col min="2" max="2" width="35.625" bestFit="1" customWidth="1"/>
    <col min="3" max="3" width="10.25" bestFit="1" customWidth="1"/>
    <col min="6" max="6" width="15.25" customWidth="1"/>
    <col min="7" max="7" width="54.25" bestFit="1" customWidth="1"/>
  </cols>
  <sheetData>
    <row r="1" spans="1:8" ht="22.5" x14ac:dyDescent="0.15">
      <c r="A1" s="71" t="s">
        <v>114</v>
      </c>
      <c r="B1" s="71"/>
      <c r="C1" s="71"/>
      <c r="D1" s="71"/>
      <c r="E1" s="71"/>
      <c r="F1" s="71"/>
      <c r="G1" s="71"/>
    </row>
    <row r="2" spans="1:8" ht="15" x14ac:dyDescent="0.15">
      <c r="A2" s="1" t="s">
        <v>0</v>
      </c>
      <c r="B2" s="1" t="s">
        <v>1</v>
      </c>
      <c r="C2" s="3" t="s">
        <v>2</v>
      </c>
      <c r="D2" s="1" t="s">
        <v>3</v>
      </c>
      <c r="E2" s="8" t="s">
        <v>4</v>
      </c>
      <c r="F2" s="6" t="s">
        <v>5</v>
      </c>
      <c r="G2" s="2" t="s">
        <v>6</v>
      </c>
    </row>
    <row r="3" spans="1:8" ht="15" x14ac:dyDescent="0.15">
      <c r="A3" s="72" t="s">
        <v>112</v>
      </c>
      <c r="B3" s="72"/>
      <c r="C3" s="72"/>
      <c r="D3" s="72"/>
      <c r="E3" s="72"/>
      <c r="F3" s="72"/>
      <c r="G3" s="72"/>
    </row>
    <row r="4" spans="1:8" ht="33" x14ac:dyDescent="0.15">
      <c r="A4" s="4" t="s">
        <v>7</v>
      </c>
      <c r="B4" s="18" t="s">
        <v>8</v>
      </c>
      <c r="C4" s="19">
        <v>6900</v>
      </c>
      <c r="D4" s="15" t="s">
        <v>9</v>
      </c>
      <c r="E4" s="20">
        <v>1</v>
      </c>
      <c r="F4" s="12">
        <f>E4*C4</f>
        <v>6900</v>
      </c>
      <c r="G4" s="26" t="s">
        <v>10</v>
      </c>
    </row>
    <row r="5" spans="1:8" ht="16.5" x14ac:dyDescent="0.15">
      <c r="A5" s="4" t="s">
        <v>7</v>
      </c>
      <c r="B5" s="18" t="s">
        <v>8</v>
      </c>
      <c r="C5" s="19">
        <v>3450</v>
      </c>
      <c r="D5" s="15" t="s">
        <v>9</v>
      </c>
      <c r="E5" s="20">
        <v>1</v>
      </c>
      <c r="F5" s="12">
        <f t="shared" ref="F5:F6" si="0">E5*C5</f>
        <v>3450</v>
      </c>
      <c r="G5" s="26" t="s">
        <v>11</v>
      </c>
    </row>
    <row r="6" spans="1:8" ht="16.5" x14ac:dyDescent="0.15">
      <c r="A6" s="4" t="s">
        <v>7</v>
      </c>
      <c r="B6" s="18" t="s">
        <v>15</v>
      </c>
      <c r="C6" s="19">
        <v>2500</v>
      </c>
      <c r="D6" s="15" t="s">
        <v>9</v>
      </c>
      <c r="E6" s="20">
        <v>1</v>
      </c>
      <c r="F6" s="12">
        <f t="shared" si="0"/>
        <v>2500</v>
      </c>
      <c r="G6" s="26" t="s">
        <v>16</v>
      </c>
    </row>
    <row r="7" spans="1:8" ht="15" x14ac:dyDescent="0.15">
      <c r="A7" s="74" t="s">
        <v>111</v>
      </c>
      <c r="B7" s="74"/>
      <c r="C7" s="74"/>
      <c r="D7" s="74"/>
      <c r="E7" s="74"/>
      <c r="F7" s="74"/>
      <c r="G7" s="74"/>
    </row>
    <row r="8" spans="1:8" ht="16.5" x14ac:dyDescent="0.15">
      <c r="A8" s="4" t="s">
        <v>29</v>
      </c>
      <c r="B8" s="9" t="s">
        <v>30</v>
      </c>
      <c r="C8" s="10">
        <v>8000</v>
      </c>
      <c r="D8" s="24" t="s">
        <v>33</v>
      </c>
      <c r="E8" s="11">
        <v>1</v>
      </c>
      <c r="F8" s="12">
        <f t="shared" ref="F8" si="1">E8*C8</f>
        <v>8000</v>
      </c>
      <c r="G8" s="5" t="s">
        <v>34</v>
      </c>
      <c r="H8" s="27"/>
    </row>
    <row r="9" spans="1:8" ht="15" x14ac:dyDescent="0.15">
      <c r="A9" s="74" t="s">
        <v>31</v>
      </c>
      <c r="B9" s="74"/>
      <c r="C9" s="74"/>
      <c r="D9" s="74"/>
      <c r="E9" s="74"/>
      <c r="F9" s="74"/>
      <c r="G9" s="74"/>
    </row>
    <row r="10" spans="1:8" ht="16.5" x14ac:dyDescent="0.3">
      <c r="A10" s="23" t="s">
        <v>32</v>
      </c>
      <c r="B10" s="21"/>
      <c r="C10" s="21"/>
      <c r="D10" s="21"/>
      <c r="E10" s="21"/>
      <c r="F10" s="22">
        <f>SUM(F4:F6)+F8</f>
        <v>20850</v>
      </c>
      <c r="G10" s="21"/>
    </row>
    <row r="16" spans="1:8" x14ac:dyDescent="0.15">
      <c r="F16" s="68"/>
    </row>
    <row r="17" spans="6:6" x14ac:dyDescent="0.15">
      <c r="F17" s="68"/>
    </row>
    <row r="33" spans="4:4" x14ac:dyDescent="0.15">
      <c r="D33" s="62"/>
    </row>
  </sheetData>
  <mergeCells count="4">
    <mergeCell ref="A1:G1"/>
    <mergeCell ref="A3:G3"/>
    <mergeCell ref="A7:G7"/>
    <mergeCell ref="A9:G9"/>
  </mergeCells>
  <phoneticPr fontId="17" type="noConversion"/>
  <pageMargins left="0.25" right="0.25"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workbookViewId="0">
      <selection activeCell="F23" sqref="F23"/>
    </sheetView>
  </sheetViews>
  <sheetFormatPr defaultRowHeight="13.5" x14ac:dyDescent="0.15"/>
  <cols>
    <col min="1" max="1" width="12" customWidth="1"/>
    <col min="2" max="2" width="54.625" customWidth="1"/>
    <col min="6" max="6" width="17.25" bestFit="1" customWidth="1"/>
    <col min="7" max="7" width="11.625" bestFit="1" customWidth="1"/>
    <col min="8" max="8" width="13.875" bestFit="1" customWidth="1"/>
  </cols>
  <sheetData>
    <row r="1" spans="1:8" ht="22.5" x14ac:dyDescent="0.15">
      <c r="A1" s="75" t="s">
        <v>139</v>
      </c>
      <c r="B1" s="75"/>
      <c r="C1" s="75"/>
      <c r="D1" s="75"/>
      <c r="E1" s="75"/>
      <c r="F1" s="75"/>
    </row>
    <row r="2" spans="1:8" ht="15" x14ac:dyDescent="0.15">
      <c r="A2" s="29" t="s">
        <v>116</v>
      </c>
      <c r="B2" s="29" t="s">
        <v>117</v>
      </c>
      <c r="C2" s="30" t="s">
        <v>118</v>
      </c>
      <c r="D2" s="29" t="s">
        <v>119</v>
      </c>
      <c r="E2" s="31" t="s">
        <v>120</v>
      </c>
      <c r="F2" s="32" t="s">
        <v>121</v>
      </c>
    </row>
    <row r="3" spans="1:8" ht="15" x14ac:dyDescent="0.15">
      <c r="A3" s="72" t="s">
        <v>122</v>
      </c>
      <c r="B3" s="72"/>
      <c r="C3" s="72"/>
      <c r="D3" s="72"/>
      <c r="E3" s="72"/>
      <c r="F3" s="72"/>
    </row>
    <row r="4" spans="1:8" ht="16.5" x14ac:dyDescent="0.15">
      <c r="A4" s="4" t="s">
        <v>123</v>
      </c>
      <c r="B4" s="33" t="s">
        <v>124</v>
      </c>
      <c r="C4" s="64">
        <v>1067.6869999999999</v>
      </c>
      <c r="D4" s="34" t="s">
        <v>125</v>
      </c>
      <c r="E4" s="35">
        <v>1</v>
      </c>
      <c r="F4" s="36">
        <f t="shared" ref="F4:F6" si="0">C4*E4</f>
        <v>1067.6869999999999</v>
      </c>
      <c r="G4" s="61"/>
      <c r="H4" s="61"/>
    </row>
    <row r="5" spans="1:8" ht="33" x14ac:dyDescent="0.15">
      <c r="A5" s="4" t="s">
        <v>126</v>
      </c>
      <c r="B5" s="33" t="s">
        <v>49</v>
      </c>
      <c r="C5" s="64">
        <v>213.53739999999999</v>
      </c>
      <c r="D5" s="34" t="s">
        <v>127</v>
      </c>
      <c r="E5" s="35">
        <v>24</v>
      </c>
      <c r="F5" s="64">
        <f t="shared" si="0"/>
        <v>5124.8976000000002</v>
      </c>
      <c r="G5" s="61"/>
      <c r="H5" s="61"/>
    </row>
    <row r="6" spans="1:8" ht="16.5" x14ac:dyDescent="0.15">
      <c r="A6" s="4" t="s">
        <v>126</v>
      </c>
      <c r="B6" s="33" t="s">
        <v>140</v>
      </c>
      <c r="C6" s="64">
        <v>143.07005799999999</v>
      </c>
      <c r="D6" s="34" t="s">
        <v>127</v>
      </c>
      <c r="E6" s="35">
        <v>120</v>
      </c>
      <c r="F6" s="64">
        <f t="shared" si="0"/>
        <v>17168.40696</v>
      </c>
      <c r="G6" s="61"/>
      <c r="H6" s="61"/>
    </row>
    <row r="7" spans="1:8" ht="15" x14ac:dyDescent="0.15">
      <c r="A7" s="72" t="s">
        <v>128</v>
      </c>
      <c r="B7" s="72"/>
      <c r="C7" s="72"/>
      <c r="D7" s="72"/>
      <c r="E7" s="72"/>
      <c r="F7" s="72"/>
      <c r="G7" s="61"/>
      <c r="H7" s="61"/>
    </row>
    <row r="8" spans="1:8" ht="16.5" x14ac:dyDescent="0.15">
      <c r="A8" s="4" t="s">
        <v>129</v>
      </c>
      <c r="B8" s="60" t="s">
        <v>130</v>
      </c>
      <c r="C8" s="64">
        <v>4270.7479999999996</v>
      </c>
      <c r="D8" s="37" t="s">
        <v>125</v>
      </c>
      <c r="E8" s="35">
        <v>1</v>
      </c>
      <c r="F8" s="64">
        <f t="shared" ref="F8:F10" si="1">C8*E8</f>
        <v>4270.7479999999996</v>
      </c>
      <c r="G8" s="61"/>
      <c r="H8" s="61"/>
    </row>
    <row r="9" spans="1:8" ht="16.5" x14ac:dyDescent="0.15">
      <c r="A9" s="4" t="s">
        <v>129</v>
      </c>
      <c r="B9" s="60" t="s">
        <v>131</v>
      </c>
      <c r="C9" s="64">
        <v>2135.3739999999998</v>
      </c>
      <c r="D9" s="37" t="s">
        <v>125</v>
      </c>
      <c r="E9" s="35">
        <v>1</v>
      </c>
      <c r="F9" s="64">
        <f t="shared" si="1"/>
        <v>2135.3739999999998</v>
      </c>
      <c r="G9" s="61"/>
      <c r="H9" s="61"/>
    </row>
    <row r="10" spans="1:8" ht="16.5" x14ac:dyDescent="0.15">
      <c r="A10" s="4" t="s">
        <v>129</v>
      </c>
      <c r="B10" s="60" t="s">
        <v>132</v>
      </c>
      <c r="C10" s="64">
        <v>1067.6869999999999</v>
      </c>
      <c r="D10" s="37" t="s">
        <v>125</v>
      </c>
      <c r="E10" s="35">
        <v>1</v>
      </c>
      <c r="F10" s="64">
        <f t="shared" si="1"/>
        <v>1067.6869999999999</v>
      </c>
      <c r="G10" s="61"/>
      <c r="H10" s="61"/>
    </row>
    <row r="11" spans="1:8" ht="15" x14ac:dyDescent="0.15">
      <c r="A11" s="72" t="s">
        <v>103</v>
      </c>
      <c r="B11" s="72"/>
      <c r="C11" s="72"/>
      <c r="D11" s="72"/>
      <c r="E11" s="72"/>
      <c r="F11" s="72"/>
    </row>
    <row r="12" spans="1:8" ht="16.5" x14ac:dyDescent="0.15">
      <c r="A12" s="45" t="s">
        <v>104</v>
      </c>
      <c r="B12" s="46" t="s">
        <v>105</v>
      </c>
      <c r="C12" s="64">
        <v>800</v>
      </c>
      <c r="D12" s="48" t="s">
        <v>106</v>
      </c>
      <c r="E12" s="49">
        <v>390</v>
      </c>
      <c r="F12" s="64">
        <f t="shared" ref="F12:F13" si="2">C12*E12</f>
        <v>312000</v>
      </c>
    </row>
    <row r="13" spans="1:8" ht="16.5" x14ac:dyDescent="0.15">
      <c r="A13" s="45" t="s">
        <v>104</v>
      </c>
      <c r="B13" s="46" t="s">
        <v>107</v>
      </c>
      <c r="C13" s="64">
        <v>48</v>
      </c>
      <c r="D13" s="48" t="s">
        <v>106</v>
      </c>
      <c r="E13" s="49">
        <v>390</v>
      </c>
      <c r="F13" s="64">
        <f t="shared" si="2"/>
        <v>18720</v>
      </c>
    </row>
    <row r="14" spans="1:8" ht="15" x14ac:dyDescent="0.15">
      <c r="A14" s="72" t="s">
        <v>133</v>
      </c>
      <c r="B14" s="72"/>
      <c r="C14" s="72"/>
      <c r="D14" s="72"/>
      <c r="E14" s="72"/>
      <c r="F14" s="72"/>
    </row>
    <row r="15" spans="1:8" ht="16.5" x14ac:dyDescent="0.15">
      <c r="A15" s="50" t="s">
        <v>134</v>
      </c>
      <c r="B15" s="51"/>
      <c r="C15" s="52"/>
      <c r="D15" s="53"/>
      <c r="E15" s="54"/>
      <c r="F15" s="52">
        <f>F4+F5+F6+F9+F8+F10+F12+F13</f>
        <v>361554.80056</v>
      </c>
      <c r="H15" s="61"/>
    </row>
    <row r="16" spans="1:8" ht="14.25" x14ac:dyDescent="0.15">
      <c r="A16" s="45" t="s">
        <v>135</v>
      </c>
      <c r="B16" s="55" t="s">
        <v>137</v>
      </c>
      <c r="C16" s="56"/>
      <c r="D16" s="57"/>
      <c r="E16" s="58"/>
      <c r="F16" s="59">
        <f>(F12+F13+麦田第三方决算明细第二批!F10)*0.067687</f>
        <v>23796.71859</v>
      </c>
    </row>
    <row r="17" spans="1:8" ht="14.25" x14ac:dyDescent="0.15">
      <c r="A17" s="45" t="s">
        <v>136</v>
      </c>
      <c r="B17" s="55"/>
      <c r="C17" s="56"/>
      <c r="D17" s="57"/>
      <c r="E17" s="58"/>
      <c r="F17" s="59">
        <f>F15+F16</f>
        <v>385351.51915000001</v>
      </c>
      <c r="H17" s="61"/>
    </row>
    <row r="18" spans="1:8" x14ac:dyDescent="0.15">
      <c r="F18" s="25"/>
      <c r="H18" s="61"/>
    </row>
  </sheetData>
  <mergeCells count="5">
    <mergeCell ref="A1:F1"/>
    <mergeCell ref="A3:F3"/>
    <mergeCell ref="A7:F7"/>
    <mergeCell ref="A11:F11"/>
    <mergeCell ref="A14:F14"/>
  </mergeCells>
  <phoneticPr fontId="17" type="noConversion"/>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workbookViewId="0">
      <selection activeCell="E22" sqref="E22"/>
    </sheetView>
  </sheetViews>
  <sheetFormatPr defaultRowHeight="13.5" x14ac:dyDescent="0.15"/>
  <cols>
    <col min="2" max="2" width="35.625" bestFit="1" customWidth="1"/>
    <col min="3" max="3" width="10.25" bestFit="1" customWidth="1"/>
    <col min="6" max="6" width="15.25" customWidth="1"/>
    <col min="7" max="7" width="54.25" bestFit="1" customWidth="1"/>
  </cols>
  <sheetData>
    <row r="1" spans="1:8" ht="22.5" x14ac:dyDescent="0.15">
      <c r="A1" s="71" t="s">
        <v>142</v>
      </c>
      <c r="B1" s="71"/>
      <c r="C1" s="71"/>
      <c r="D1" s="71"/>
      <c r="E1" s="71"/>
      <c r="F1" s="71"/>
      <c r="G1" s="71"/>
    </row>
    <row r="2" spans="1:8" ht="15" x14ac:dyDescent="0.15">
      <c r="A2" s="1" t="s">
        <v>0</v>
      </c>
      <c r="B2" s="1" t="s">
        <v>1</v>
      </c>
      <c r="C2" s="3" t="s">
        <v>2</v>
      </c>
      <c r="D2" s="1" t="s">
        <v>3</v>
      </c>
      <c r="E2" s="8" t="s">
        <v>4</v>
      </c>
      <c r="F2" s="6" t="s">
        <v>5</v>
      </c>
      <c r="G2" s="2" t="s">
        <v>6</v>
      </c>
    </row>
    <row r="3" spans="1:8" ht="15" x14ac:dyDescent="0.15">
      <c r="A3" s="72" t="s">
        <v>52</v>
      </c>
      <c r="B3" s="72"/>
      <c r="C3" s="72"/>
      <c r="D3" s="72"/>
      <c r="E3" s="72"/>
      <c r="F3" s="72"/>
      <c r="G3" s="72"/>
    </row>
    <row r="4" spans="1:8" ht="33" x14ac:dyDescent="0.15">
      <c r="A4" s="4" t="s">
        <v>7</v>
      </c>
      <c r="B4" s="18" t="s">
        <v>8</v>
      </c>
      <c r="C4" s="19">
        <v>6900</v>
      </c>
      <c r="D4" s="15" t="s">
        <v>9</v>
      </c>
      <c r="E4" s="20">
        <v>1</v>
      </c>
      <c r="F4" s="12">
        <f>E4*C4</f>
        <v>6900</v>
      </c>
      <c r="G4" s="69" t="s">
        <v>10</v>
      </c>
    </row>
    <row r="5" spans="1:8" ht="16.5" x14ac:dyDescent="0.15">
      <c r="A5" s="4" t="s">
        <v>7</v>
      </c>
      <c r="B5" s="18" t="s">
        <v>8</v>
      </c>
      <c r="C5" s="19">
        <v>3450</v>
      </c>
      <c r="D5" s="15" t="s">
        <v>9</v>
      </c>
      <c r="E5" s="20">
        <v>1</v>
      </c>
      <c r="F5" s="12">
        <f t="shared" ref="F5:F6" si="0">E5*C5</f>
        <v>3450</v>
      </c>
      <c r="G5" s="69" t="s">
        <v>11</v>
      </c>
    </row>
    <row r="6" spans="1:8" ht="16.5" x14ac:dyDescent="0.15">
      <c r="A6" s="4" t="s">
        <v>7</v>
      </c>
      <c r="B6" s="18" t="s">
        <v>15</v>
      </c>
      <c r="C6" s="19">
        <v>2500</v>
      </c>
      <c r="D6" s="15" t="s">
        <v>9</v>
      </c>
      <c r="E6" s="20">
        <v>3</v>
      </c>
      <c r="F6" s="12">
        <f t="shared" si="0"/>
        <v>7500</v>
      </c>
      <c r="G6" s="69" t="s">
        <v>16</v>
      </c>
    </row>
    <row r="7" spans="1:8" ht="15" x14ac:dyDescent="0.15">
      <c r="A7" s="74" t="s">
        <v>111</v>
      </c>
      <c r="B7" s="74"/>
      <c r="C7" s="74"/>
      <c r="D7" s="74"/>
      <c r="E7" s="74"/>
      <c r="F7" s="74"/>
      <c r="G7" s="74"/>
    </row>
    <row r="8" spans="1:8" ht="16.5" x14ac:dyDescent="0.15">
      <c r="A8" s="4" t="s">
        <v>29</v>
      </c>
      <c r="B8" s="9" t="s">
        <v>30</v>
      </c>
      <c r="C8" s="10">
        <v>22000</v>
      </c>
      <c r="D8" s="24" t="s">
        <v>33</v>
      </c>
      <c r="E8" s="11">
        <v>1</v>
      </c>
      <c r="F8" s="12">
        <f t="shared" ref="F8" si="1">E8*C8</f>
        <v>22000</v>
      </c>
      <c r="G8" s="5" t="s">
        <v>34</v>
      </c>
      <c r="H8" s="27"/>
    </row>
    <row r="9" spans="1:8" ht="15" x14ac:dyDescent="0.15">
      <c r="A9" s="74" t="s">
        <v>31</v>
      </c>
      <c r="B9" s="74"/>
      <c r="C9" s="74"/>
      <c r="D9" s="74"/>
      <c r="E9" s="74"/>
      <c r="F9" s="74"/>
      <c r="G9" s="74"/>
    </row>
    <row r="10" spans="1:8" ht="16.5" x14ac:dyDescent="0.3">
      <c r="A10" s="23" t="s">
        <v>32</v>
      </c>
      <c r="B10" s="21"/>
      <c r="C10" s="21"/>
      <c r="D10" s="21"/>
      <c r="E10" s="21"/>
      <c r="F10" s="22">
        <f>SUM(F4:F6)+F8</f>
        <v>39850</v>
      </c>
      <c r="G10" s="21"/>
    </row>
    <row r="16" spans="1:8" x14ac:dyDescent="0.15">
      <c r="F16" s="68"/>
    </row>
    <row r="17" spans="6:6" x14ac:dyDescent="0.15">
      <c r="F17" s="68"/>
    </row>
    <row r="33" spans="4:4" x14ac:dyDescent="0.15">
      <c r="D33" s="62"/>
    </row>
  </sheetData>
  <mergeCells count="4">
    <mergeCell ref="A1:G1"/>
    <mergeCell ref="A3:G3"/>
    <mergeCell ref="A7:G7"/>
    <mergeCell ref="A9:G9"/>
  </mergeCells>
  <phoneticPr fontId="17" type="noConversion"/>
  <pageMargins left="0.25" right="0.25" top="0.75" bottom="0.75" header="0.3" footer="0.3"/>
  <pageSetup paperSize="9"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workbookViewId="0">
      <selection activeCell="F17" sqref="F17"/>
    </sheetView>
  </sheetViews>
  <sheetFormatPr defaultRowHeight="13.5" x14ac:dyDescent="0.15"/>
  <cols>
    <col min="1" max="1" width="12" customWidth="1"/>
    <col min="2" max="2" width="54.625" customWidth="1"/>
    <col min="6" max="6" width="17.25" bestFit="1" customWidth="1"/>
    <col min="7" max="7" width="11.625" bestFit="1" customWidth="1"/>
    <col min="8" max="8" width="13.875" bestFit="1" customWidth="1"/>
  </cols>
  <sheetData>
    <row r="1" spans="1:8" ht="22.5" x14ac:dyDescent="0.15">
      <c r="A1" s="75" t="s">
        <v>141</v>
      </c>
      <c r="B1" s="75"/>
      <c r="C1" s="75"/>
      <c r="D1" s="75"/>
      <c r="E1" s="75"/>
      <c r="F1" s="75"/>
    </row>
    <row r="2" spans="1:8" ht="15" x14ac:dyDescent="0.15">
      <c r="A2" s="29" t="s">
        <v>35</v>
      </c>
      <c r="B2" s="29" t="s">
        <v>36</v>
      </c>
      <c r="C2" s="30" t="s">
        <v>37</v>
      </c>
      <c r="D2" s="29" t="s">
        <v>38</v>
      </c>
      <c r="E2" s="31" t="s">
        <v>120</v>
      </c>
      <c r="F2" s="32" t="s">
        <v>121</v>
      </c>
    </row>
    <row r="3" spans="1:8" ht="15" x14ac:dyDescent="0.15">
      <c r="A3" s="72" t="s">
        <v>122</v>
      </c>
      <c r="B3" s="72"/>
      <c r="C3" s="72"/>
      <c r="D3" s="72"/>
      <c r="E3" s="72"/>
      <c r="F3" s="72"/>
    </row>
    <row r="4" spans="1:8" ht="16.5" x14ac:dyDescent="0.15">
      <c r="A4" s="4" t="s">
        <v>42</v>
      </c>
      <c r="B4" s="33" t="s">
        <v>46</v>
      </c>
      <c r="C4" s="64">
        <v>1067.6869999999999</v>
      </c>
      <c r="D4" s="34" t="s">
        <v>47</v>
      </c>
      <c r="E4" s="35">
        <v>3</v>
      </c>
      <c r="F4" s="36">
        <f t="shared" ref="F4:F6" si="0">C4*E4</f>
        <v>3203.0609999999997</v>
      </c>
      <c r="G4" s="61"/>
      <c r="H4" s="61"/>
    </row>
    <row r="5" spans="1:8" ht="33" x14ac:dyDescent="0.15">
      <c r="A5" s="4" t="s">
        <v>42</v>
      </c>
      <c r="B5" s="33" t="s">
        <v>49</v>
      </c>
      <c r="C5" s="64">
        <v>213.53739999999999</v>
      </c>
      <c r="D5" s="34" t="s">
        <v>50</v>
      </c>
      <c r="E5" s="35">
        <v>72</v>
      </c>
      <c r="F5" s="64">
        <f t="shared" si="0"/>
        <v>15374.692799999999</v>
      </c>
      <c r="G5" s="61"/>
      <c r="H5" s="61"/>
    </row>
    <row r="6" spans="1:8" ht="16.5" x14ac:dyDescent="0.15">
      <c r="A6" s="4" t="s">
        <v>42</v>
      </c>
      <c r="B6" s="33" t="s">
        <v>140</v>
      </c>
      <c r="C6" s="64">
        <v>143.07005799999999</v>
      </c>
      <c r="D6" s="34" t="s">
        <v>50</v>
      </c>
      <c r="E6" s="35">
        <v>360</v>
      </c>
      <c r="F6" s="64">
        <f t="shared" si="0"/>
        <v>51505.220879999993</v>
      </c>
      <c r="G6" s="61"/>
      <c r="H6" s="61"/>
    </row>
    <row r="7" spans="1:8" ht="15" x14ac:dyDescent="0.15">
      <c r="A7" s="72" t="s">
        <v>128</v>
      </c>
      <c r="B7" s="72"/>
      <c r="C7" s="72"/>
      <c r="D7" s="72"/>
      <c r="E7" s="72"/>
      <c r="F7" s="72"/>
      <c r="G7" s="61"/>
      <c r="H7" s="61"/>
    </row>
    <row r="8" spans="1:8" ht="16.5" x14ac:dyDescent="0.15">
      <c r="A8" s="4" t="s">
        <v>95</v>
      </c>
      <c r="B8" s="60" t="s">
        <v>130</v>
      </c>
      <c r="C8" s="64">
        <v>4270.7479999999996</v>
      </c>
      <c r="D8" s="37" t="s">
        <v>47</v>
      </c>
      <c r="E8" s="35">
        <v>3</v>
      </c>
      <c r="F8" s="64">
        <f t="shared" ref="F8:F10" si="1">C8*E8</f>
        <v>12812.243999999999</v>
      </c>
      <c r="G8" s="61"/>
      <c r="H8" s="61"/>
    </row>
    <row r="9" spans="1:8" ht="16.5" x14ac:dyDescent="0.15">
      <c r="A9" s="4" t="s">
        <v>95</v>
      </c>
      <c r="B9" s="60" t="s">
        <v>97</v>
      </c>
      <c r="C9" s="64">
        <v>2135.3739999999998</v>
      </c>
      <c r="D9" s="37" t="s">
        <v>47</v>
      </c>
      <c r="E9" s="35">
        <v>3</v>
      </c>
      <c r="F9" s="64">
        <f t="shared" si="1"/>
        <v>6406.1219999999994</v>
      </c>
      <c r="G9" s="61"/>
      <c r="H9" s="61"/>
    </row>
    <row r="10" spans="1:8" ht="16.5" x14ac:dyDescent="0.15">
      <c r="A10" s="4" t="s">
        <v>95</v>
      </c>
      <c r="B10" s="60" t="s">
        <v>98</v>
      </c>
      <c r="C10" s="64">
        <v>1067.6869999999999</v>
      </c>
      <c r="D10" s="37" t="s">
        <v>47</v>
      </c>
      <c r="E10" s="35">
        <v>3</v>
      </c>
      <c r="F10" s="64">
        <f t="shared" si="1"/>
        <v>3203.0609999999997</v>
      </c>
      <c r="G10" s="61"/>
      <c r="H10" s="61"/>
    </row>
    <row r="11" spans="1:8" ht="15" x14ac:dyDescent="0.15">
      <c r="A11" s="72" t="s">
        <v>103</v>
      </c>
      <c r="B11" s="72"/>
      <c r="C11" s="72"/>
      <c r="D11" s="72"/>
      <c r="E11" s="72"/>
      <c r="F11" s="72"/>
    </row>
    <row r="12" spans="1:8" ht="16.5" x14ac:dyDescent="0.15">
      <c r="A12" s="45" t="s">
        <v>104</v>
      </c>
      <c r="B12" s="46" t="s">
        <v>105</v>
      </c>
      <c r="C12" s="64">
        <v>800</v>
      </c>
      <c r="D12" s="48" t="s">
        <v>106</v>
      </c>
      <c r="E12" s="49">
        <v>503</v>
      </c>
      <c r="F12" s="64">
        <f t="shared" ref="F12:F13" si="2">C12*E12</f>
        <v>402400</v>
      </c>
    </row>
    <row r="13" spans="1:8" ht="16.5" x14ac:dyDescent="0.15">
      <c r="A13" s="45" t="s">
        <v>104</v>
      </c>
      <c r="B13" s="46" t="s">
        <v>107</v>
      </c>
      <c r="C13" s="64">
        <v>48</v>
      </c>
      <c r="D13" s="48" t="s">
        <v>106</v>
      </c>
      <c r="E13" s="49">
        <v>503</v>
      </c>
      <c r="F13" s="64">
        <f t="shared" si="2"/>
        <v>24144</v>
      </c>
    </row>
    <row r="14" spans="1:8" ht="15" x14ac:dyDescent="0.15">
      <c r="A14" s="72" t="s">
        <v>108</v>
      </c>
      <c r="B14" s="72"/>
      <c r="C14" s="72"/>
      <c r="D14" s="72"/>
      <c r="E14" s="72"/>
      <c r="F14" s="72"/>
    </row>
    <row r="15" spans="1:8" ht="16.5" x14ac:dyDescent="0.15">
      <c r="A15" s="50" t="s">
        <v>40</v>
      </c>
      <c r="B15" s="51"/>
      <c r="C15" s="52"/>
      <c r="D15" s="53"/>
      <c r="E15" s="54"/>
      <c r="F15" s="52">
        <f>F4+F5+F6+F9+F8+F10+F12+F13</f>
        <v>519048.40168000001</v>
      </c>
      <c r="H15" s="61"/>
    </row>
    <row r="16" spans="1:8" ht="14.25" x14ac:dyDescent="0.15">
      <c r="A16" s="45" t="s">
        <v>135</v>
      </c>
      <c r="B16" s="55" t="s">
        <v>137</v>
      </c>
      <c r="C16" s="56"/>
      <c r="D16" s="57"/>
      <c r="E16" s="58"/>
      <c r="F16" s="59">
        <f>(F12+F13+'麦田第三方决算明细第三批 '!F10)*0.067687</f>
        <v>31568.810677999998</v>
      </c>
    </row>
    <row r="17" spans="1:8" ht="14.25" x14ac:dyDescent="0.15">
      <c r="A17" s="45" t="s">
        <v>110</v>
      </c>
      <c r="B17" s="55"/>
      <c r="C17" s="56"/>
      <c r="D17" s="57"/>
      <c r="E17" s="58"/>
      <c r="F17" s="59">
        <v>556487.36</v>
      </c>
      <c r="H17" s="61"/>
    </row>
    <row r="18" spans="1:8" ht="14.25" x14ac:dyDescent="0.15">
      <c r="F18" s="59">
        <f>F17+'麦田第三方决算明细第三批 '!F10</f>
        <v>596337.36</v>
      </c>
      <c r="H18" s="61"/>
    </row>
  </sheetData>
  <mergeCells count="5">
    <mergeCell ref="A1:F1"/>
    <mergeCell ref="A3:F3"/>
    <mergeCell ref="A7:F7"/>
    <mergeCell ref="A11:F11"/>
    <mergeCell ref="A14:F14"/>
  </mergeCells>
  <phoneticPr fontId="17" type="noConversion"/>
  <pageMargins left="0.25" right="0.25" top="0.75" bottom="0.75" header="0.3" footer="0.3"/>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麦田第三方决算明细第一批</vt:lpstr>
      <vt:lpstr>麦田费用明细第一批</vt:lpstr>
      <vt:lpstr>麦田第三方决算明细第二批</vt:lpstr>
      <vt:lpstr>麦田费用明细第二批</vt:lpstr>
      <vt:lpstr>麦田第三方决算明细第三批 </vt:lpstr>
      <vt:lpstr>麦田费用明细第三批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客户部实习生王天驰</dc:creator>
  <cp:lastModifiedBy>客户部实习生王天驰</cp:lastModifiedBy>
  <cp:lastPrinted>2020-05-18T06:45:19Z</cp:lastPrinted>
  <dcterms:created xsi:type="dcterms:W3CDTF">2020-01-07T08:54:03Z</dcterms:created>
  <dcterms:modified xsi:type="dcterms:W3CDTF">2020-05-20T05:42:14Z</dcterms:modified>
</cp:coreProperties>
</file>