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胸痛中心二期\新增费用\"/>
    </mc:Choice>
  </mc:AlternateContent>
  <bookViews>
    <workbookView xWindow="0" yWindow="0" windowWidth="19200" windowHeight="7224"/>
  </bookViews>
  <sheets>
    <sheet name="报价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 l="1"/>
  <c r="O75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H4" i="1" l="1"/>
  <c r="J68" i="1"/>
  <c r="O72" i="1"/>
  <c r="O73" i="1"/>
  <c r="O71" i="1"/>
  <c r="O64" i="1"/>
  <c r="O16" i="1" l="1"/>
  <c r="O17" i="1"/>
  <c r="O18" i="1"/>
  <c r="O19" i="1"/>
  <c r="O20" i="1"/>
  <c r="O21" i="1"/>
  <c r="O22" i="1"/>
  <c r="O23" i="1"/>
  <c r="O14" i="1"/>
  <c r="O15" i="1"/>
  <c r="O24" i="1" l="1"/>
  <c r="J6" i="1"/>
  <c r="J75" i="1"/>
  <c r="J74" i="1"/>
  <c r="J73" i="1"/>
  <c r="J72" i="1"/>
  <c r="J71" i="1"/>
  <c r="J70" i="1"/>
  <c r="J69" i="1"/>
  <c r="J67" i="1"/>
  <c r="J66" i="1"/>
  <c r="J65" i="1"/>
  <c r="J64" i="1"/>
  <c r="J61" i="1"/>
  <c r="J77" i="1" s="1"/>
  <c r="J22" i="1"/>
  <c r="J21" i="1"/>
  <c r="J20" i="1"/>
  <c r="J19" i="1"/>
  <c r="J18" i="1"/>
  <c r="J17" i="1"/>
  <c r="J16" i="1"/>
  <c r="J15" i="1"/>
  <c r="J14" i="1"/>
  <c r="O13" i="1"/>
  <c r="J13" i="1"/>
  <c r="J8" i="1"/>
  <c r="J7" i="1"/>
  <c r="J5" i="1"/>
  <c r="J4" i="1"/>
  <c r="O76" i="1" l="1"/>
  <c r="J24" i="1"/>
  <c r="J76" i="1"/>
  <c r="O61" i="1"/>
  <c r="O77" i="1" l="1"/>
  <c r="O79" i="1" s="1"/>
  <c r="O81" i="1" s="1"/>
  <c r="O86" i="1" s="1"/>
  <c r="J79" i="1"/>
  <c r="J81" i="1" s="1"/>
  <c r="J86" i="1" s="1"/>
  <c r="C4" i="1" s="1"/>
  <c r="K4" i="1" s="1"/>
</calcChain>
</file>

<file path=xl/sharedStrings.xml><?xml version="1.0" encoding="utf-8"?>
<sst xmlns="http://schemas.openxmlformats.org/spreadsheetml/2006/main" count="201" uniqueCount="138">
  <si>
    <t>胸痛中心二期</t>
    <phoneticPr fontId="4" type="noConversion"/>
  </si>
  <si>
    <t>活动类型</t>
    <phoneticPr fontId="3" type="noConversion"/>
  </si>
  <si>
    <t>全年计划</t>
    <phoneticPr fontId="3" type="noConversion"/>
  </si>
  <si>
    <t>累计实际/累计计划（百分比）</t>
    <phoneticPr fontId="3" type="noConversion"/>
  </si>
  <si>
    <t>措施</t>
    <phoneticPr fontId="3" type="noConversion"/>
  </si>
  <si>
    <t>备注说明</t>
    <phoneticPr fontId="3" type="noConversion"/>
  </si>
  <si>
    <t>场次</t>
    <phoneticPr fontId="3" type="noConversion"/>
  </si>
  <si>
    <t>费用（万元）</t>
    <phoneticPr fontId="3" type="noConversion"/>
  </si>
  <si>
    <t>（与计划匹配度X%≤80%或X≥120%给出措施</t>
    <phoneticPr fontId="3" type="noConversion"/>
  </si>
  <si>
    <t>集训参访</t>
    <phoneticPr fontId="3" type="noConversion"/>
  </si>
  <si>
    <t>渗透会</t>
    <phoneticPr fontId="3" type="noConversion"/>
  </si>
  <si>
    <t>志愿者激励</t>
    <phoneticPr fontId="4" type="noConversion"/>
  </si>
  <si>
    <t>视频制作</t>
    <phoneticPr fontId="3" type="noConversion"/>
  </si>
  <si>
    <t>胸痛中心项目二期明细报价</t>
    <phoneticPr fontId="4" type="noConversion"/>
  </si>
  <si>
    <t>合同费用</t>
    <phoneticPr fontId="4" type="noConversion"/>
  </si>
  <si>
    <t>实际费用</t>
    <phoneticPr fontId="4" type="noConversion"/>
  </si>
  <si>
    <t>项目描述</t>
    <phoneticPr fontId="4" type="noConversion"/>
  </si>
  <si>
    <t>单位</t>
    <phoneticPr fontId="4" type="noConversion"/>
  </si>
  <si>
    <t>数量</t>
    <phoneticPr fontId="4" type="noConversion"/>
  </si>
  <si>
    <t>次数</t>
    <phoneticPr fontId="4" type="noConversion"/>
  </si>
  <si>
    <t>月</t>
    <phoneticPr fontId="4" type="noConversion"/>
  </si>
  <si>
    <t>单价</t>
    <phoneticPr fontId="4" type="noConversion"/>
  </si>
  <si>
    <t>Total(RMB)</t>
    <phoneticPr fontId="4" type="noConversion"/>
  </si>
  <si>
    <t>单价</t>
    <phoneticPr fontId="4" type="noConversion"/>
  </si>
  <si>
    <t>Total(RMB)</t>
    <phoneticPr fontId="4" type="noConversion"/>
  </si>
  <si>
    <t>项目策划</t>
    <phoneticPr fontId="4" type="noConversion"/>
  </si>
  <si>
    <t>整体方案创意设计</t>
    <phoneticPr fontId="4" type="noConversion"/>
  </si>
  <si>
    <t>方案更新</t>
    <phoneticPr fontId="4" type="noConversion"/>
  </si>
  <si>
    <t>小时</t>
    <phoneticPr fontId="4" type="noConversion"/>
  </si>
  <si>
    <t>Newsletter高级创意制作</t>
    <phoneticPr fontId="4" type="noConversion"/>
  </si>
  <si>
    <t>套</t>
    <phoneticPr fontId="4" type="noConversion"/>
  </si>
  <si>
    <t>背景板完稿</t>
    <phoneticPr fontId="4" type="noConversion"/>
  </si>
  <si>
    <t>场</t>
    <phoneticPr fontId="4" type="noConversion"/>
  </si>
  <si>
    <t>X展架-签到、日程、指示、胸卡、台卡</t>
    <phoneticPr fontId="4" type="noConversion"/>
  </si>
  <si>
    <t>份</t>
    <phoneticPr fontId="4" type="noConversion"/>
  </si>
  <si>
    <t>胸痛中心资料</t>
    <phoneticPr fontId="4" type="noConversion"/>
  </si>
  <si>
    <t>日程单页</t>
    <phoneticPr fontId="4" type="noConversion"/>
  </si>
  <si>
    <t>调研表</t>
    <phoneticPr fontId="4" type="noConversion"/>
  </si>
  <si>
    <t>胸卡完稿</t>
    <phoneticPr fontId="4" type="noConversion"/>
  </si>
  <si>
    <t>H5设计制作</t>
    <phoneticPr fontId="4" type="noConversion"/>
  </si>
  <si>
    <t>台卡完稿</t>
    <phoneticPr fontId="4" type="noConversion"/>
  </si>
  <si>
    <t>渗透会议延展物料设计</t>
    <phoneticPr fontId="4" type="noConversion"/>
  </si>
  <si>
    <t>Total</t>
  </si>
  <si>
    <t>项目执行</t>
    <phoneticPr fontId="4" type="noConversion"/>
  </si>
  <si>
    <t>X展架-签到、日程、指示</t>
    <phoneticPr fontId="4" type="noConversion"/>
  </si>
  <si>
    <t>小时/场</t>
    <phoneticPr fontId="4" type="noConversion"/>
  </si>
  <si>
    <t>项目管理</t>
    <phoneticPr fontId="4" type="noConversion"/>
  </si>
  <si>
    <t>项目执行管理</t>
    <phoneticPr fontId="4" type="noConversion"/>
  </si>
  <si>
    <t>项目统筹管理</t>
    <phoneticPr fontId="4" type="noConversion"/>
  </si>
  <si>
    <t>项目整体把控，甲方主要沟通窗口，解决实时发生的问题，优化项目方案，追踪项目进度</t>
    <phoneticPr fontId="4" type="noConversion"/>
  </si>
  <si>
    <t>项目总监</t>
    <phoneticPr fontId="4" type="noConversion"/>
  </si>
  <si>
    <t>小时</t>
    <phoneticPr fontId="4" type="noConversion"/>
  </si>
  <si>
    <t>项目经理</t>
    <phoneticPr fontId="4" type="noConversion"/>
  </si>
  <si>
    <t>项目执行经理</t>
    <phoneticPr fontId="4" type="noConversion"/>
  </si>
  <si>
    <t>各部门沟通、各环节统筹管、项目细节执行</t>
    <phoneticPr fontId="4" type="noConversion"/>
  </si>
  <si>
    <t>人/月</t>
    <phoneticPr fontId="4" type="noConversion"/>
  </si>
  <si>
    <t>项目执行沟通</t>
    <phoneticPr fontId="4" type="noConversion"/>
  </si>
  <si>
    <t>项目各部门沟通——参访基地、参访医院方、志愿者、旅行社、问题咨询回复等</t>
    <phoneticPr fontId="4" type="noConversion"/>
  </si>
  <si>
    <t>项目执行专员</t>
    <phoneticPr fontId="4" type="noConversion"/>
  </si>
  <si>
    <t>执行审查</t>
    <phoneticPr fontId="4" type="noConversion"/>
  </si>
  <si>
    <t>各环节结果审查——10场会议及25场会议执行进度及结果、志愿者考试结果、医院宣传结果等</t>
    <phoneticPr fontId="4" type="noConversion"/>
  </si>
  <si>
    <t>执行抽查</t>
    <phoneticPr fontId="4" type="noConversion"/>
  </si>
  <si>
    <t>执行报告</t>
    <phoneticPr fontId="4" type="noConversion"/>
  </si>
  <si>
    <t>周报告</t>
    <phoneticPr fontId="4" type="noConversion"/>
  </si>
  <si>
    <t>每周一份执行报告</t>
    <phoneticPr fontId="4" type="noConversion"/>
  </si>
  <si>
    <t xml:space="preserve">月报告 </t>
    <phoneticPr fontId="4" type="noConversion"/>
  </si>
  <si>
    <t>区域总结报告</t>
    <phoneticPr fontId="4" type="noConversion"/>
  </si>
  <si>
    <t>项目总结报告</t>
    <phoneticPr fontId="4" type="noConversion"/>
  </si>
  <si>
    <t>项目执行管理</t>
    <phoneticPr fontId="4" type="noConversion"/>
  </si>
  <si>
    <t>胸痛中心集训基地会议执行统筹管理（项目培训，销售管理，物料管理，话务中心）</t>
  </si>
  <si>
    <t>项目专员，提供会前项目培训，每天解答各志愿者来电问题，参访医院的沟通，信息收集审核提交，物料需求安排＼调整＼设计＼制作＼发放，会议核销材料审核＼协助修改及补充，核查拍摄的照片及录像，制作会议通讯稿，整理劳务核销反馈，回收需要重新打款的信息，并及时告知代表劳务发放情况</t>
    <phoneticPr fontId="4" type="noConversion"/>
  </si>
  <si>
    <t>胸痛中心渗透会议现场会议执行统筹管理（项目培训，销售管理，物料管理，话务中心）</t>
  </si>
  <si>
    <t>项目专员、提供会前培训，每天解答各志愿者来电问题，信息审核，渗透会参与医院沟通，物料需求安排＼调整＼设计＼制作＼发放，会议核销材料审核＼协助修改及补充，核查拍摄的照片及录像，制作会议通讯稿，整理劳务核销反馈，回收需要重新打款的信息，并及时告知代表劳务发放情况</t>
    <phoneticPr fontId="4" type="noConversion"/>
  </si>
  <si>
    <t>税</t>
    <phoneticPr fontId="4" type="noConversion"/>
  </si>
  <si>
    <t>第三方税费</t>
    <phoneticPr fontId="4" type="noConversion"/>
  </si>
  <si>
    <t>志愿者培训</t>
    <phoneticPr fontId="4" type="noConversion"/>
  </si>
  <si>
    <t>Total Amount（执行时间为2018年8月-2019年3月）</t>
    <phoneticPr fontId="4" type="noConversion"/>
  </si>
  <si>
    <t>合计</t>
    <phoneticPr fontId="3" type="noConversion"/>
  </si>
  <si>
    <t>优惠价</t>
    <phoneticPr fontId="3" type="noConversion"/>
  </si>
  <si>
    <t>实际执行</t>
    <phoneticPr fontId="3" type="noConversion"/>
  </si>
  <si>
    <t>集训参访延展物料设计</t>
    <phoneticPr fontId="4" type="noConversion"/>
  </si>
  <si>
    <t>拍摄制作</t>
    <phoneticPr fontId="4" type="noConversion"/>
  </si>
  <si>
    <t>素材收集、整理、拍摄，前期沟通</t>
    <phoneticPr fontId="4" type="noConversion"/>
  </si>
  <si>
    <t>分钟</t>
    <phoneticPr fontId="4" type="noConversion"/>
  </si>
  <si>
    <t>video剪辑</t>
    <phoneticPr fontId="4" type="noConversion"/>
  </si>
  <si>
    <t>对素材剪辑、处理、拼接、合成</t>
    <phoneticPr fontId="4" type="noConversion"/>
  </si>
  <si>
    <t>视频后期</t>
    <phoneticPr fontId="4" type="noConversion"/>
  </si>
  <si>
    <t>调节亮度、对比度、饱和度等</t>
    <phoneticPr fontId="4" type="noConversion"/>
  </si>
  <si>
    <t>字幕</t>
    <phoneticPr fontId="4" type="noConversion"/>
  </si>
  <si>
    <t>为视频添加对应的字幕</t>
    <phoneticPr fontId="4" type="noConversion"/>
  </si>
  <si>
    <t>整片监制</t>
    <phoneticPr fontId="4" type="noConversion"/>
  </si>
  <si>
    <t>监制1人</t>
    <phoneticPr fontId="4" type="noConversion"/>
  </si>
  <si>
    <t>拍摄物料</t>
    <phoneticPr fontId="4" type="noConversion"/>
  </si>
  <si>
    <t>高清度摄像机及柔光纸、打光板、收音设备等</t>
    <phoneticPr fontId="4" type="noConversion"/>
  </si>
  <si>
    <t>10场集训参访</t>
    <phoneticPr fontId="4" type="noConversion"/>
  </si>
  <si>
    <t>现场搭建物料</t>
    <phoneticPr fontId="4" type="noConversion"/>
  </si>
  <si>
    <t>背景板</t>
    <phoneticPr fontId="4" type="noConversion"/>
  </si>
  <si>
    <t>套</t>
    <phoneticPr fontId="4" type="noConversion"/>
  </si>
  <si>
    <t>横幅</t>
    <phoneticPr fontId="4" type="noConversion"/>
  </si>
  <si>
    <t>个</t>
    <phoneticPr fontId="4" type="noConversion"/>
  </si>
  <si>
    <t>印刷品</t>
    <phoneticPr fontId="4" type="noConversion"/>
  </si>
  <si>
    <t>胸痛中心资料</t>
    <phoneticPr fontId="4" type="noConversion"/>
  </si>
  <si>
    <t>份</t>
    <phoneticPr fontId="4" type="noConversion"/>
  </si>
  <si>
    <t>纸、笔</t>
    <phoneticPr fontId="4" type="noConversion"/>
  </si>
  <si>
    <t>调研表</t>
    <phoneticPr fontId="4" type="noConversion"/>
  </si>
  <si>
    <t>张</t>
    <phoneticPr fontId="4" type="noConversion"/>
  </si>
  <si>
    <t>胸卡</t>
    <phoneticPr fontId="4" type="noConversion"/>
  </si>
  <si>
    <t>台卡</t>
    <phoneticPr fontId="4" type="noConversion"/>
  </si>
  <si>
    <t>摄影摄像</t>
    <phoneticPr fontId="4" type="noConversion"/>
  </si>
  <si>
    <t>摄影师</t>
    <phoneticPr fontId="4" type="noConversion"/>
  </si>
  <si>
    <t>人/天</t>
    <phoneticPr fontId="4" type="noConversion"/>
  </si>
  <si>
    <t>摄像师</t>
    <phoneticPr fontId="4" type="noConversion"/>
  </si>
  <si>
    <t>现场执行人员</t>
    <phoneticPr fontId="4" type="noConversion"/>
  </si>
  <si>
    <t>项目经理</t>
    <phoneticPr fontId="4" type="noConversion"/>
  </si>
  <si>
    <t xml:space="preserve">项目助理 </t>
    <phoneticPr fontId="4" type="noConversion"/>
  </si>
  <si>
    <t>差旅</t>
    <phoneticPr fontId="4" type="noConversion"/>
  </si>
  <si>
    <t>机票</t>
    <phoneticPr fontId="4" type="noConversion"/>
  </si>
  <si>
    <t>来回</t>
    <phoneticPr fontId="4" type="noConversion"/>
  </si>
  <si>
    <t>住宿、当地车费、通讯、餐饮</t>
    <phoneticPr fontId="4" type="noConversion"/>
  </si>
  <si>
    <t>工人</t>
    <phoneticPr fontId="4" type="noConversion"/>
  </si>
  <si>
    <t>运输</t>
    <phoneticPr fontId="4" type="noConversion"/>
  </si>
  <si>
    <t>志愿者培训</t>
    <phoneticPr fontId="4" type="noConversion"/>
  </si>
  <si>
    <t>电话培训</t>
    <phoneticPr fontId="4" type="noConversion"/>
  </si>
  <si>
    <t>小时/场</t>
    <phoneticPr fontId="4" type="noConversion"/>
  </si>
  <si>
    <t>25场渗透会</t>
    <phoneticPr fontId="4" type="noConversion"/>
  </si>
  <si>
    <t>现场搭建物料</t>
    <phoneticPr fontId="4" type="noConversion"/>
  </si>
  <si>
    <t>X展架-签到、日程、指示</t>
    <phoneticPr fontId="4" type="noConversion"/>
  </si>
  <si>
    <t>1.2*2</t>
    <phoneticPr fontId="4" type="noConversion"/>
  </si>
  <si>
    <t>日程单页</t>
    <phoneticPr fontId="4" type="noConversion"/>
  </si>
  <si>
    <t>志愿者激励计划</t>
    <phoneticPr fontId="4" type="noConversion"/>
  </si>
  <si>
    <t>一分钟读懂胸痛中心</t>
    <phoneticPr fontId="4" type="noConversion"/>
  </si>
  <si>
    <t>塑封卡片</t>
    <phoneticPr fontId="4" type="noConversion"/>
  </si>
  <si>
    <t>勋章</t>
    <phoneticPr fontId="4" type="noConversion"/>
  </si>
  <si>
    <t>视频制作</t>
    <phoneticPr fontId="4" type="noConversion"/>
  </si>
  <si>
    <t>视频拍摄脚本</t>
    <phoneticPr fontId="4" type="noConversion"/>
  </si>
  <si>
    <t>视频脚本撰写</t>
    <phoneticPr fontId="4" type="noConversion"/>
  </si>
  <si>
    <t>人</t>
    <phoneticPr fontId="4" type="noConversion"/>
  </si>
  <si>
    <t>摄像1人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</si>
</sst>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 * #,##0_ ;_ * \-#,##0_ ;_ * &quot;-&quot;??_ ;_ @_ "/>
    <numFmt numFmtId="177" formatCode="0_);\(0\)"/>
    <numFmt numFmtId="178" formatCode="0.00_);[Red]\(0.00\)"/>
    <numFmt numFmtId="179" formatCode="0.000%"/>
    <numFmt numFmtId="180" formatCode="0.0%"/>
  </numFmts>
  <fonts count="2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0" tint="-0.249977111117893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0" tint="-0.3499862666707357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168">
    <xf numFmtId="0" fontId="0" fillId="0" borderId="0" xfId="0"/>
    <xf numFmtId="0" fontId="5" fillId="0" borderId="0" xfId="0" applyFont="1" applyFill="1"/>
    <xf numFmtId="0" fontId="5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horizontal="center"/>
    </xf>
    <xf numFmtId="176" fontId="6" fillId="2" borderId="5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9" fontId="6" fillId="2" borderId="5" xfId="2" applyFont="1" applyFill="1" applyBorder="1" applyAlignment="1">
      <alignment horizontal="center" vertical="center" wrapText="1"/>
    </xf>
    <xf numFmtId="10" fontId="6" fillId="2" borderId="5" xfId="2" applyNumberFormat="1" applyFont="1" applyFill="1" applyBorder="1" applyAlignment="1">
      <alignment horizontal="center" vertical="center" wrapText="1"/>
    </xf>
    <xf numFmtId="43" fontId="7" fillId="0" borderId="0" xfId="1" applyNumberFormat="1" applyFont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8" fillId="0" borderId="4" xfId="0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5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9" fontId="8" fillId="0" borderId="13" xfId="2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176" fontId="7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10" fillId="5" borderId="5" xfId="0" applyFont="1" applyFill="1" applyBorder="1" applyAlignment="1">
      <alignment horizontal="center" vertical="center" wrapText="1"/>
    </xf>
    <xf numFmtId="177" fontId="10" fillId="5" borderId="5" xfId="0" applyNumberFormat="1" applyFont="1" applyFill="1" applyBorder="1" applyAlignment="1">
      <alignment horizontal="center" vertical="center" wrapText="1"/>
    </xf>
    <xf numFmtId="177" fontId="10" fillId="5" borderId="6" xfId="0" applyNumberFormat="1" applyFont="1" applyFill="1" applyBorder="1" applyAlignment="1">
      <alignment horizontal="center" vertical="center" wrapText="1"/>
    </xf>
    <xf numFmtId="43" fontId="10" fillId="5" borderId="5" xfId="1" applyNumberFormat="1" applyFont="1" applyFill="1" applyBorder="1" applyAlignment="1">
      <alignment horizontal="center" vertical="center" wrapText="1"/>
    </xf>
    <xf numFmtId="43" fontId="10" fillId="5" borderId="8" xfId="1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43" fontId="5" fillId="7" borderId="8" xfId="0" applyNumberFormat="1" applyFont="1" applyFill="1" applyBorder="1"/>
    <xf numFmtId="38" fontId="12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right" vertical="center"/>
    </xf>
    <xf numFmtId="0" fontId="12" fillId="0" borderId="5" xfId="0" applyNumberFormat="1" applyFont="1" applyFill="1" applyBorder="1" applyAlignment="1">
      <alignment horizontal="right" vertical="center"/>
    </xf>
    <xf numFmtId="43" fontId="12" fillId="0" borderId="5" xfId="1" applyNumberFormat="1" applyFont="1" applyFill="1" applyBorder="1" applyAlignment="1">
      <alignment horizontal="right" vertical="center"/>
    </xf>
    <xf numFmtId="43" fontId="12" fillId="0" borderId="8" xfId="1" applyNumberFormat="1" applyFont="1" applyFill="1" applyBorder="1" applyAlignment="1">
      <alignment horizontal="right" vertical="center"/>
    </xf>
    <xf numFmtId="0" fontId="5" fillId="0" borderId="0" xfId="0" applyFont="1"/>
    <xf numFmtId="0" fontId="12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/>
    </xf>
    <xf numFmtId="38" fontId="12" fillId="0" borderId="5" xfId="0" applyNumberFormat="1" applyFont="1" applyFill="1" applyBorder="1" applyAlignment="1">
      <alignment vertical="center"/>
    </xf>
    <xf numFmtId="43" fontId="7" fillId="0" borderId="5" xfId="1" applyNumberFormat="1" applyFont="1" applyFill="1" applyBorder="1" applyAlignment="1">
      <alignment horizontal="right"/>
    </xf>
    <xf numFmtId="43" fontId="7" fillId="0" borderId="8" xfId="1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/>
    <xf numFmtId="43" fontId="15" fillId="0" borderId="5" xfId="1" applyNumberFormat="1" applyFont="1" applyFill="1" applyBorder="1" applyAlignment="1">
      <alignment horizontal="right" vertical="center"/>
    </xf>
    <xf numFmtId="43" fontId="15" fillId="0" borderId="8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wrapText="1"/>
    </xf>
    <xf numFmtId="43" fontId="7" fillId="0" borderId="5" xfId="1" applyNumberFormat="1" applyFont="1" applyBorder="1" applyAlignment="1">
      <alignment horizontal="right"/>
    </xf>
    <xf numFmtId="43" fontId="7" fillId="0" borderId="8" xfId="1" applyNumberFormat="1" applyFont="1" applyBorder="1" applyAlignment="1">
      <alignment horizontal="right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8" fontId="17" fillId="8" borderId="5" xfId="3" applyNumberFormat="1" applyFont="1" applyFill="1" applyBorder="1" applyAlignment="1">
      <alignment vertical="center" wrapText="1"/>
    </xf>
    <xf numFmtId="178" fontId="17" fillId="8" borderId="5" xfId="3" applyNumberFormat="1" applyFont="1" applyFill="1" applyBorder="1" applyAlignment="1">
      <alignment horizontal="left" vertical="center" wrapText="1"/>
    </xf>
    <xf numFmtId="176" fontId="17" fillId="0" borderId="5" xfId="4" applyNumberFormat="1" applyFont="1" applyFill="1" applyBorder="1" applyAlignment="1">
      <alignment horizontal="center" vertical="center" wrapText="1"/>
    </xf>
    <xf numFmtId="40" fontId="17" fillId="0" borderId="5" xfId="5" applyNumberFormat="1" applyFont="1" applyFill="1" applyBorder="1" applyAlignment="1">
      <alignment vertical="center" wrapText="1"/>
    </xf>
    <xf numFmtId="0" fontId="5" fillId="0" borderId="4" xfId="0" applyFont="1" applyFill="1" applyBorder="1"/>
    <xf numFmtId="0" fontId="5" fillId="0" borderId="5" xfId="0" applyFont="1" applyFill="1" applyBorder="1"/>
    <xf numFmtId="0" fontId="12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179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43" fontId="5" fillId="0" borderId="5" xfId="1" applyNumberFormat="1" applyFont="1" applyFill="1" applyBorder="1" applyAlignment="1">
      <alignment wrapText="1"/>
    </xf>
    <xf numFmtId="43" fontId="5" fillId="0" borderId="8" xfId="1" applyNumberFormat="1" applyFont="1" applyFill="1" applyBorder="1" applyAlignment="1">
      <alignment wrapText="1"/>
    </xf>
    <xf numFmtId="180" fontId="12" fillId="0" borderId="5" xfId="0" applyNumberFormat="1" applyFont="1" applyFill="1" applyBorder="1" applyAlignment="1">
      <alignment vertical="center" wrapText="1"/>
    </xf>
    <xf numFmtId="43" fontId="5" fillId="0" borderId="5" xfId="1" applyNumberFormat="1" applyFont="1" applyFill="1" applyBorder="1" applyAlignment="1">
      <alignment horizontal="right" vertical="center"/>
    </xf>
    <xf numFmtId="43" fontId="5" fillId="0" borderId="8" xfId="1" applyNumberFormat="1" applyFont="1" applyFill="1" applyBorder="1" applyAlignment="1">
      <alignment horizontal="right" vertical="center"/>
    </xf>
    <xf numFmtId="43" fontId="5" fillId="0" borderId="5" xfId="1" applyNumberFormat="1" applyFont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0" fontId="7" fillId="6" borderId="4" xfId="0" applyFont="1" applyFill="1" applyBorder="1" applyAlignment="1">
      <alignment horizontal="center" vertical="center"/>
    </xf>
    <xf numFmtId="0" fontId="5" fillId="0" borderId="5" xfId="0" applyFont="1" applyBorder="1"/>
    <xf numFmtId="43" fontId="5" fillId="0" borderId="8" xfId="0" applyNumberFormat="1" applyFont="1" applyBorder="1"/>
    <xf numFmtId="43" fontId="19" fillId="0" borderId="23" xfId="1" applyNumberFormat="1" applyFont="1" applyFill="1" applyBorder="1" applyAlignment="1"/>
    <xf numFmtId="43" fontId="19" fillId="0" borderId="15" xfId="1" applyNumberFormat="1" applyFont="1" applyFill="1" applyBorder="1" applyAlignment="1"/>
    <xf numFmtId="9" fontId="5" fillId="0" borderId="0" xfId="0" applyNumberFormat="1" applyFont="1" applyAlignment="1">
      <alignment horizontal="left"/>
    </xf>
    <xf numFmtId="43" fontId="5" fillId="0" borderId="0" xfId="1" applyNumberFormat="1" applyFont="1" applyAlignment="1"/>
    <xf numFmtId="43" fontId="5" fillId="0" borderId="0" xfId="1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43" fontId="5" fillId="0" borderId="0" xfId="0" applyNumberFormat="1" applyFont="1" applyFill="1"/>
    <xf numFmtId="43" fontId="5" fillId="0" borderId="0" xfId="0" applyNumberFormat="1" applyFont="1"/>
    <xf numFmtId="43" fontId="15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43" fontId="7" fillId="0" borderId="8" xfId="1" applyNumberFormat="1" applyFont="1" applyFill="1" applyBorder="1" applyAlignment="1"/>
    <xf numFmtId="0" fontId="19" fillId="0" borderId="0" xfId="0" applyFont="1"/>
    <xf numFmtId="43" fontId="19" fillId="0" borderId="0" xfId="1" applyNumberFormat="1" applyFont="1" applyAlignment="1"/>
    <xf numFmtId="43" fontId="7" fillId="0" borderId="5" xfId="1" applyNumberFormat="1" applyFont="1" applyFill="1" applyBorder="1" applyAlignment="1"/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43" fontId="8" fillId="0" borderId="5" xfId="1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13" xfId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10" fontId="8" fillId="0" borderId="10" xfId="2" applyNumberFormat="1" applyFont="1" applyBorder="1" applyAlignment="1">
      <alignment horizontal="center" vertical="center"/>
    </xf>
    <xf numFmtId="10" fontId="8" fillId="0" borderId="13" xfId="2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9" fontId="6" fillId="2" borderId="2" xfId="2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vertical="center" wrapText="1"/>
    </xf>
    <xf numFmtId="38" fontId="12" fillId="8" borderId="5" xfId="0" applyNumberFormat="1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right" vertical="center"/>
    </xf>
    <xf numFmtId="0" fontId="12" fillId="8" borderId="5" xfId="0" applyNumberFormat="1" applyFont="1" applyFill="1" applyBorder="1" applyAlignment="1">
      <alignment horizontal="right" vertical="center"/>
    </xf>
    <xf numFmtId="43" fontId="12" fillId="8" borderId="5" xfId="1" applyNumberFormat="1" applyFont="1" applyFill="1" applyBorder="1" applyAlignment="1">
      <alignment horizontal="right" vertical="center"/>
    </xf>
    <xf numFmtId="43" fontId="12" fillId="8" borderId="8" xfId="1" applyNumberFormat="1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 wrapText="1"/>
    </xf>
    <xf numFmtId="0" fontId="20" fillId="8" borderId="5" xfId="0" applyFont="1" applyFill="1" applyBorder="1" applyAlignment="1">
      <alignment horizontal="right" vertical="center"/>
    </xf>
    <xf numFmtId="0" fontId="20" fillId="8" borderId="5" xfId="0" applyNumberFormat="1" applyFont="1" applyFill="1" applyBorder="1" applyAlignment="1">
      <alignment horizontal="right" vertical="center"/>
    </xf>
    <xf numFmtId="43" fontId="14" fillId="8" borderId="5" xfId="1" applyNumberFormat="1" applyFont="1" applyFill="1" applyBorder="1" applyAlignment="1">
      <alignment horizontal="right" vertical="center"/>
    </xf>
  </cellXfs>
  <cellStyles count="6">
    <cellStyle name="百分比" xfId="2" builtinId="5"/>
    <cellStyle name="常规" xfId="0" builtinId="0"/>
    <cellStyle name="常规 2 42" xfId="5"/>
    <cellStyle name="常规 3" xfId="3"/>
    <cellStyle name="千位分隔" xfId="1" builtinId="3"/>
    <cellStyle name="千位分隔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tabSelected="1" topLeftCell="C79" zoomScale="90" zoomScaleNormal="90" workbookViewId="0">
      <selection activeCell="C71" sqref="C71:C73"/>
    </sheetView>
  </sheetViews>
  <sheetFormatPr defaultColWidth="9" defaultRowHeight="17.399999999999999" x14ac:dyDescent="0.4"/>
  <cols>
    <col min="1" max="1" width="10.8984375" style="41" customWidth="1"/>
    <col min="2" max="2" width="18.8984375" style="41" customWidth="1"/>
    <col min="3" max="3" width="27.19921875" style="88" customWidth="1"/>
    <col min="4" max="4" width="9" style="41"/>
    <col min="5" max="5" width="7.69921875" style="41" customWidth="1"/>
    <col min="6" max="6" width="8.5" style="41" customWidth="1"/>
    <col min="7" max="7" width="7.8984375" style="41" customWidth="1"/>
    <col min="8" max="8" width="8.3984375" style="41" customWidth="1"/>
    <col min="9" max="9" width="8.8984375" style="41" customWidth="1"/>
    <col min="10" max="10" width="21.69921875" style="86" bestFit="1" customWidth="1"/>
    <col min="11" max="11" width="8.5" style="41" customWidth="1"/>
    <col min="12" max="12" width="7.8984375" style="41" customWidth="1"/>
    <col min="13" max="13" width="8.3984375" style="41" customWidth="1"/>
    <col min="14" max="14" width="8.8984375" style="41" customWidth="1"/>
    <col min="15" max="15" width="24.59765625" style="86" customWidth="1"/>
    <col min="16" max="16" width="6" style="41" bestFit="1" customWidth="1"/>
    <col min="17" max="17" width="13" style="89" customWidth="1"/>
    <col min="18" max="18" width="11.59765625" style="41" customWidth="1"/>
    <col min="19" max="19" width="9" style="41"/>
    <col min="20" max="20" width="52.59765625" style="41" customWidth="1"/>
    <col min="21" max="16384" width="9" style="41"/>
  </cols>
  <sheetData>
    <row r="1" spans="1:18" s="1" customFormat="1" ht="28.8" thickBot="1" x14ac:dyDescent="0.6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8" s="1" customFormat="1" x14ac:dyDescent="0.4">
      <c r="A2" s="147" t="s">
        <v>1</v>
      </c>
      <c r="B2" s="149" t="s">
        <v>2</v>
      </c>
      <c r="C2" s="149"/>
      <c r="D2" s="149"/>
      <c r="E2" s="149"/>
      <c r="F2" s="149"/>
      <c r="G2" s="149" t="s">
        <v>79</v>
      </c>
      <c r="H2" s="149"/>
      <c r="I2" s="149"/>
      <c r="J2" s="150" t="s">
        <v>3</v>
      </c>
      <c r="K2" s="150"/>
      <c r="L2" s="149" t="s">
        <v>4</v>
      </c>
      <c r="M2" s="149"/>
      <c r="N2" s="149" t="s">
        <v>5</v>
      </c>
      <c r="O2" s="151"/>
      <c r="P2" s="2"/>
      <c r="Q2" s="3"/>
    </row>
    <row r="3" spans="1:18" s="10" customFormat="1" ht="32.4" x14ac:dyDescent="0.4">
      <c r="A3" s="148"/>
      <c r="B3" s="4" t="s">
        <v>6</v>
      </c>
      <c r="C3" s="5" t="s">
        <v>7</v>
      </c>
      <c r="D3" s="6"/>
      <c r="E3" s="154"/>
      <c r="F3" s="154"/>
      <c r="G3" s="6" t="s">
        <v>6</v>
      </c>
      <c r="H3" s="154" t="s">
        <v>7</v>
      </c>
      <c r="I3" s="154"/>
      <c r="J3" s="7" t="s">
        <v>6</v>
      </c>
      <c r="K3" s="8" t="s">
        <v>7</v>
      </c>
      <c r="L3" s="155" t="s">
        <v>8</v>
      </c>
      <c r="M3" s="156"/>
      <c r="N3" s="152"/>
      <c r="O3" s="153"/>
      <c r="P3" s="2"/>
      <c r="Q3" s="9"/>
    </row>
    <row r="4" spans="1:18" s="1" customFormat="1" x14ac:dyDescent="0.4">
      <c r="A4" s="11" t="s">
        <v>9</v>
      </c>
      <c r="B4" s="12">
        <v>10</v>
      </c>
      <c r="C4" s="140">
        <f>J86</f>
        <v>1033432.2632015001</v>
      </c>
      <c r="D4" s="13"/>
      <c r="E4" s="140"/>
      <c r="F4" s="140"/>
      <c r="G4" s="15">
        <v>10</v>
      </c>
      <c r="H4" s="140">
        <f>O87</f>
        <v>1241557.8899999999</v>
      </c>
      <c r="I4" s="140"/>
      <c r="J4" s="14">
        <f>G4/B4</f>
        <v>1</v>
      </c>
      <c r="K4" s="143">
        <f>H4/C4</f>
        <v>1.201392615858287</v>
      </c>
      <c r="L4" s="123"/>
      <c r="M4" s="123"/>
      <c r="N4" s="121"/>
      <c r="O4" s="122"/>
      <c r="P4" s="2"/>
      <c r="Q4" s="3"/>
    </row>
    <row r="5" spans="1:18" s="1" customFormat="1" x14ac:dyDescent="0.4">
      <c r="A5" s="11" t="s">
        <v>10</v>
      </c>
      <c r="B5" s="12">
        <v>25</v>
      </c>
      <c r="C5" s="140"/>
      <c r="D5" s="13"/>
      <c r="E5" s="140"/>
      <c r="F5" s="140"/>
      <c r="G5" s="15">
        <v>24</v>
      </c>
      <c r="H5" s="140"/>
      <c r="I5" s="140"/>
      <c r="J5" s="14">
        <f>G5/B5</f>
        <v>0.96</v>
      </c>
      <c r="K5" s="143"/>
      <c r="L5" s="123"/>
      <c r="M5" s="123"/>
      <c r="N5" s="121"/>
      <c r="O5" s="122"/>
      <c r="P5" s="2"/>
      <c r="Q5" s="3"/>
    </row>
    <row r="6" spans="1:18" s="1" customFormat="1" x14ac:dyDescent="0.4">
      <c r="A6" s="16" t="s">
        <v>75</v>
      </c>
      <c r="B6" s="17">
        <v>5</v>
      </c>
      <c r="C6" s="141"/>
      <c r="D6" s="13"/>
      <c r="E6" s="141"/>
      <c r="F6" s="141"/>
      <c r="G6" s="15">
        <v>5</v>
      </c>
      <c r="H6" s="141"/>
      <c r="I6" s="141"/>
      <c r="J6" s="14">
        <f>G6/B6</f>
        <v>1</v>
      </c>
      <c r="K6" s="144"/>
      <c r="L6" s="124"/>
      <c r="M6" s="125"/>
      <c r="N6" s="126"/>
      <c r="O6" s="127"/>
      <c r="P6" s="2"/>
    </row>
    <row r="7" spans="1:18" s="1" customFormat="1" x14ac:dyDescent="0.4">
      <c r="A7" s="16" t="s">
        <v>11</v>
      </c>
      <c r="B7" s="17">
        <v>200</v>
      </c>
      <c r="C7" s="141"/>
      <c r="D7" s="13"/>
      <c r="E7" s="141"/>
      <c r="F7" s="141"/>
      <c r="G7" s="15">
        <v>200</v>
      </c>
      <c r="H7" s="141"/>
      <c r="I7" s="141"/>
      <c r="J7" s="14">
        <f>G7/B7</f>
        <v>1</v>
      </c>
      <c r="K7" s="144"/>
      <c r="L7" s="124"/>
      <c r="M7" s="125"/>
      <c r="N7" s="126"/>
      <c r="O7" s="127"/>
      <c r="P7" s="2"/>
      <c r="Q7" s="3"/>
    </row>
    <row r="8" spans="1:18" s="1" customFormat="1" ht="18" thickBot="1" x14ac:dyDescent="0.45">
      <c r="A8" s="18" t="s">
        <v>12</v>
      </c>
      <c r="B8" s="19">
        <v>1</v>
      </c>
      <c r="C8" s="142"/>
      <c r="D8" s="20"/>
      <c r="E8" s="142"/>
      <c r="F8" s="142"/>
      <c r="G8" s="20">
        <v>6</v>
      </c>
      <c r="H8" s="142"/>
      <c r="I8" s="142"/>
      <c r="J8" s="21">
        <f>G8/B8</f>
        <v>6</v>
      </c>
      <c r="K8" s="145"/>
      <c r="L8" s="128"/>
      <c r="M8" s="128"/>
      <c r="N8" s="129"/>
      <c r="O8" s="130"/>
      <c r="P8" s="2"/>
      <c r="Q8" s="3"/>
    </row>
    <row r="9" spans="1:18" s="27" customFormat="1" ht="18" thickBot="1" x14ac:dyDescent="0.45">
      <c r="A9" s="22"/>
      <c r="B9" s="23"/>
      <c r="C9" s="23"/>
      <c r="D9" s="23"/>
      <c r="E9" s="2"/>
      <c r="F9" s="2"/>
      <c r="G9" s="24"/>
      <c r="H9" s="24"/>
      <c r="I9" s="24"/>
      <c r="J9" s="3"/>
      <c r="K9" s="2"/>
      <c r="L9" s="24"/>
      <c r="M9" s="24"/>
      <c r="N9" s="24"/>
      <c r="O9" s="3"/>
      <c r="P9" s="24"/>
      <c r="Q9" s="25"/>
      <c r="R9" s="26"/>
    </row>
    <row r="10" spans="1:18" s="1" customFormat="1" ht="23.4" x14ac:dyDescent="0.5">
      <c r="A10" s="131" t="s">
        <v>13</v>
      </c>
      <c r="B10" s="132"/>
      <c r="C10" s="132"/>
      <c r="D10" s="132"/>
      <c r="E10" s="133"/>
      <c r="F10" s="134" t="s">
        <v>14</v>
      </c>
      <c r="G10" s="132"/>
      <c r="H10" s="132"/>
      <c r="I10" s="132"/>
      <c r="J10" s="133"/>
      <c r="K10" s="135" t="s">
        <v>15</v>
      </c>
      <c r="L10" s="135"/>
      <c r="M10" s="135"/>
      <c r="N10" s="135"/>
      <c r="O10" s="136"/>
    </row>
    <row r="11" spans="1:18" s="1" customFormat="1" ht="18" customHeight="1" x14ac:dyDescent="0.4">
      <c r="A11" s="137" t="s">
        <v>16</v>
      </c>
      <c r="B11" s="138"/>
      <c r="C11" s="138"/>
      <c r="D11" s="139"/>
      <c r="E11" s="28" t="s">
        <v>17</v>
      </c>
      <c r="F11" s="28" t="s">
        <v>18</v>
      </c>
      <c r="G11" s="28" t="s">
        <v>19</v>
      </c>
      <c r="H11" s="29" t="s">
        <v>20</v>
      </c>
      <c r="I11" s="30" t="s">
        <v>21</v>
      </c>
      <c r="J11" s="31" t="s">
        <v>22</v>
      </c>
      <c r="K11" s="28" t="s">
        <v>18</v>
      </c>
      <c r="L11" s="28" t="s">
        <v>19</v>
      </c>
      <c r="M11" s="29" t="s">
        <v>20</v>
      </c>
      <c r="N11" s="30" t="s">
        <v>23</v>
      </c>
      <c r="O11" s="32" t="s">
        <v>24</v>
      </c>
    </row>
    <row r="12" spans="1:18" s="1" customFormat="1" x14ac:dyDescent="0.4">
      <c r="A12" s="33">
        <v>1</v>
      </c>
      <c r="B12" s="110" t="s">
        <v>25</v>
      </c>
      <c r="C12" s="110"/>
      <c r="D12" s="110"/>
      <c r="E12" s="110"/>
      <c r="F12" s="110"/>
      <c r="G12" s="110"/>
      <c r="H12" s="110"/>
      <c r="I12" s="110"/>
      <c r="J12" s="110"/>
      <c r="K12" s="34"/>
      <c r="L12" s="34"/>
      <c r="M12" s="34"/>
      <c r="N12" s="34"/>
      <c r="O12" s="35"/>
    </row>
    <row r="13" spans="1:18" ht="27.6" customHeight="1" x14ac:dyDescent="0.4">
      <c r="A13" s="119" t="s">
        <v>26</v>
      </c>
      <c r="B13" s="117" t="s">
        <v>27</v>
      </c>
      <c r="C13" s="117"/>
      <c r="D13" s="117"/>
      <c r="E13" s="36" t="s">
        <v>28</v>
      </c>
      <c r="F13" s="37">
        <v>30</v>
      </c>
      <c r="G13" s="38">
        <v>1</v>
      </c>
      <c r="H13" s="37">
        <v>1</v>
      </c>
      <c r="I13" s="37">
        <v>800</v>
      </c>
      <c r="J13" s="39">
        <f t="shared" ref="J13:J19" si="0">I13*H13*G13*F13</f>
        <v>24000</v>
      </c>
      <c r="K13" s="37">
        <v>30</v>
      </c>
      <c r="L13" s="38">
        <v>1</v>
      </c>
      <c r="M13" s="37">
        <v>1</v>
      </c>
      <c r="N13" s="37">
        <v>800</v>
      </c>
      <c r="O13" s="40">
        <f t="shared" ref="O13:O23" si="1">N13*M13*L13*K13</f>
        <v>24000</v>
      </c>
      <c r="Q13" s="41"/>
    </row>
    <row r="14" spans="1:18" s="1" customFormat="1" ht="27.75" customHeight="1" x14ac:dyDescent="0.4">
      <c r="A14" s="119"/>
      <c r="B14" s="120" t="s">
        <v>80</v>
      </c>
      <c r="C14" s="157" t="s">
        <v>29</v>
      </c>
      <c r="D14" s="157"/>
      <c r="E14" s="158" t="s">
        <v>30</v>
      </c>
      <c r="F14" s="159">
        <v>1</v>
      </c>
      <c r="G14" s="160">
        <v>1</v>
      </c>
      <c r="H14" s="159">
        <v>1</v>
      </c>
      <c r="I14" s="159">
        <v>5000</v>
      </c>
      <c r="J14" s="161">
        <f t="shared" si="0"/>
        <v>5000</v>
      </c>
      <c r="K14" s="159">
        <v>1</v>
      </c>
      <c r="L14" s="160">
        <v>10</v>
      </c>
      <c r="M14" s="159">
        <v>1</v>
      </c>
      <c r="N14" s="159">
        <v>5000</v>
      </c>
      <c r="O14" s="162">
        <f t="shared" si="1"/>
        <v>50000</v>
      </c>
    </row>
    <row r="15" spans="1:18" s="1" customFormat="1" x14ac:dyDescent="0.4">
      <c r="A15" s="119"/>
      <c r="B15" s="120"/>
      <c r="C15" s="157" t="s">
        <v>31</v>
      </c>
      <c r="D15" s="157"/>
      <c r="E15" s="163" t="s">
        <v>32</v>
      </c>
      <c r="F15" s="159">
        <v>1</v>
      </c>
      <c r="G15" s="159">
        <v>10</v>
      </c>
      <c r="H15" s="159">
        <v>1</v>
      </c>
      <c r="I15" s="159">
        <v>400</v>
      </c>
      <c r="J15" s="161">
        <f t="shared" si="0"/>
        <v>4000</v>
      </c>
      <c r="K15" s="159">
        <v>1</v>
      </c>
      <c r="L15" s="159">
        <v>10</v>
      </c>
      <c r="M15" s="159">
        <v>1</v>
      </c>
      <c r="N15" s="159">
        <v>1100</v>
      </c>
      <c r="O15" s="162">
        <f t="shared" si="1"/>
        <v>11000</v>
      </c>
    </row>
    <row r="16" spans="1:18" s="1" customFormat="1" ht="30" x14ac:dyDescent="0.4">
      <c r="A16" s="119"/>
      <c r="B16" s="120"/>
      <c r="C16" s="157" t="s">
        <v>33</v>
      </c>
      <c r="D16" s="157"/>
      <c r="E16" s="163" t="s">
        <v>34</v>
      </c>
      <c r="F16" s="159">
        <v>1</v>
      </c>
      <c r="G16" s="159">
        <v>10</v>
      </c>
      <c r="H16" s="159">
        <v>1</v>
      </c>
      <c r="I16" s="159">
        <v>783</v>
      </c>
      <c r="J16" s="161">
        <f t="shared" si="0"/>
        <v>7830</v>
      </c>
      <c r="K16" s="159">
        <v>1</v>
      </c>
      <c r="L16" s="159">
        <v>10</v>
      </c>
      <c r="M16" s="159">
        <v>1</v>
      </c>
      <c r="N16" s="159">
        <v>700</v>
      </c>
      <c r="O16" s="162">
        <f t="shared" si="1"/>
        <v>7000</v>
      </c>
    </row>
    <row r="17" spans="1:17" ht="18" customHeight="1" x14ac:dyDescent="0.4">
      <c r="A17" s="119"/>
      <c r="B17" s="120"/>
      <c r="C17" s="164" t="s">
        <v>35</v>
      </c>
      <c r="D17" s="157"/>
      <c r="E17" s="163" t="s">
        <v>34</v>
      </c>
      <c r="F17" s="159">
        <v>1</v>
      </c>
      <c r="G17" s="159">
        <v>1</v>
      </c>
      <c r="H17" s="159">
        <v>1</v>
      </c>
      <c r="I17" s="159">
        <v>430.5</v>
      </c>
      <c r="J17" s="161">
        <f t="shared" si="0"/>
        <v>430.5</v>
      </c>
      <c r="K17" s="159">
        <v>4</v>
      </c>
      <c r="L17" s="159">
        <v>10</v>
      </c>
      <c r="M17" s="159">
        <v>1</v>
      </c>
      <c r="N17" s="159">
        <v>180</v>
      </c>
      <c r="O17" s="162">
        <f t="shared" si="1"/>
        <v>7200</v>
      </c>
      <c r="Q17" s="41"/>
    </row>
    <row r="18" spans="1:17" ht="18" customHeight="1" x14ac:dyDescent="0.4">
      <c r="A18" s="119"/>
      <c r="B18" s="120"/>
      <c r="C18" s="164" t="s">
        <v>36</v>
      </c>
      <c r="D18" s="157"/>
      <c r="E18" s="163" t="s">
        <v>34</v>
      </c>
      <c r="F18" s="159">
        <v>1</v>
      </c>
      <c r="G18" s="159">
        <v>1</v>
      </c>
      <c r="H18" s="159">
        <v>1</v>
      </c>
      <c r="I18" s="159">
        <v>480</v>
      </c>
      <c r="J18" s="161">
        <f t="shared" si="0"/>
        <v>480</v>
      </c>
      <c r="K18" s="159">
        <v>1</v>
      </c>
      <c r="L18" s="159">
        <v>10</v>
      </c>
      <c r="M18" s="159">
        <v>1</v>
      </c>
      <c r="N18" s="159">
        <v>480</v>
      </c>
      <c r="O18" s="162">
        <f t="shared" si="1"/>
        <v>4800</v>
      </c>
      <c r="Q18" s="41"/>
    </row>
    <row r="19" spans="1:17" ht="18" customHeight="1" x14ac:dyDescent="0.4">
      <c r="A19" s="119"/>
      <c r="B19" s="120"/>
      <c r="C19" s="164" t="s">
        <v>37</v>
      </c>
      <c r="D19" s="157"/>
      <c r="E19" s="163" t="s">
        <v>34</v>
      </c>
      <c r="F19" s="159">
        <v>1</v>
      </c>
      <c r="G19" s="159">
        <v>1</v>
      </c>
      <c r="H19" s="159">
        <v>1</v>
      </c>
      <c r="I19" s="159">
        <v>480</v>
      </c>
      <c r="J19" s="161">
        <f t="shared" si="0"/>
        <v>480</v>
      </c>
      <c r="K19" s="159">
        <v>1</v>
      </c>
      <c r="L19" s="159">
        <v>10</v>
      </c>
      <c r="M19" s="159">
        <v>1</v>
      </c>
      <c r="N19" s="159">
        <v>180</v>
      </c>
      <c r="O19" s="162">
        <f t="shared" si="1"/>
        <v>1800</v>
      </c>
      <c r="Q19" s="41"/>
    </row>
    <row r="20" spans="1:17" s="1" customFormat="1" ht="19.5" customHeight="1" x14ac:dyDescent="0.4">
      <c r="A20" s="119"/>
      <c r="B20" s="120"/>
      <c r="C20" s="164" t="s">
        <v>38</v>
      </c>
      <c r="D20" s="157"/>
      <c r="E20" s="163" t="s">
        <v>32</v>
      </c>
      <c r="F20" s="159">
        <v>1</v>
      </c>
      <c r="G20" s="159">
        <v>60</v>
      </c>
      <c r="H20" s="159">
        <v>1</v>
      </c>
      <c r="I20" s="159">
        <v>200</v>
      </c>
      <c r="J20" s="161">
        <f>I20*H20*G20*F20</f>
        <v>12000</v>
      </c>
      <c r="K20" s="159">
        <v>1</v>
      </c>
      <c r="L20" s="159">
        <v>10</v>
      </c>
      <c r="M20" s="159">
        <v>1</v>
      </c>
      <c r="N20" s="159">
        <v>200</v>
      </c>
      <c r="O20" s="162">
        <f t="shared" si="1"/>
        <v>2000</v>
      </c>
    </row>
    <row r="21" spans="1:17" s="1" customFormat="1" ht="19.5" customHeight="1" x14ac:dyDescent="0.4">
      <c r="A21" s="119"/>
      <c r="B21" s="120"/>
      <c r="C21" s="164" t="s">
        <v>39</v>
      </c>
      <c r="D21" s="157"/>
      <c r="E21" s="158" t="s">
        <v>30</v>
      </c>
      <c r="F21" s="159">
        <v>1</v>
      </c>
      <c r="G21" s="159">
        <v>4</v>
      </c>
      <c r="H21" s="159">
        <v>1</v>
      </c>
      <c r="I21" s="159">
        <v>5000</v>
      </c>
      <c r="J21" s="161">
        <f>I21*H21*G21*F21</f>
        <v>20000</v>
      </c>
      <c r="K21" s="165">
        <v>1</v>
      </c>
      <c r="L21" s="166">
        <v>10</v>
      </c>
      <c r="M21" s="165">
        <v>1</v>
      </c>
      <c r="N21" s="165">
        <v>5000</v>
      </c>
      <c r="O21" s="162">
        <f t="shared" si="1"/>
        <v>50000</v>
      </c>
    </row>
    <row r="22" spans="1:17" s="1" customFormat="1" ht="18" customHeight="1" x14ac:dyDescent="0.4">
      <c r="A22" s="119"/>
      <c r="B22" s="120"/>
      <c r="C22" s="164" t="s">
        <v>40</v>
      </c>
      <c r="D22" s="157"/>
      <c r="E22" s="163" t="s">
        <v>32</v>
      </c>
      <c r="F22" s="159">
        <v>1</v>
      </c>
      <c r="G22" s="159">
        <v>60</v>
      </c>
      <c r="H22" s="159">
        <v>1</v>
      </c>
      <c r="I22" s="159">
        <v>200</v>
      </c>
      <c r="J22" s="161">
        <f>I22*H22*G22*F22</f>
        <v>12000</v>
      </c>
      <c r="K22" s="159">
        <v>1</v>
      </c>
      <c r="L22" s="159">
        <v>10</v>
      </c>
      <c r="M22" s="159">
        <v>1</v>
      </c>
      <c r="N22" s="159">
        <v>200</v>
      </c>
      <c r="O22" s="162">
        <f t="shared" si="1"/>
        <v>2000</v>
      </c>
    </row>
    <row r="23" spans="1:17" s="1" customFormat="1" ht="30" x14ac:dyDescent="0.4">
      <c r="A23" s="119"/>
      <c r="B23" s="45" t="s">
        <v>41</v>
      </c>
      <c r="C23" s="157" t="s">
        <v>33</v>
      </c>
      <c r="D23" s="157"/>
      <c r="E23" s="163" t="s">
        <v>30</v>
      </c>
      <c r="F23" s="159"/>
      <c r="G23" s="159"/>
      <c r="H23" s="159"/>
      <c r="I23" s="159"/>
      <c r="J23" s="167"/>
      <c r="K23" s="159">
        <v>1</v>
      </c>
      <c r="L23" s="159">
        <v>24</v>
      </c>
      <c r="M23" s="159">
        <v>1</v>
      </c>
      <c r="N23" s="159">
        <v>700</v>
      </c>
      <c r="O23" s="162">
        <f t="shared" si="1"/>
        <v>16800</v>
      </c>
    </row>
    <row r="24" spans="1:17" s="48" customFormat="1" x14ac:dyDescent="0.4">
      <c r="A24" s="116" t="s">
        <v>42</v>
      </c>
      <c r="B24" s="109"/>
      <c r="C24" s="109"/>
      <c r="D24" s="109"/>
      <c r="E24" s="109"/>
      <c r="F24" s="109"/>
      <c r="G24" s="109"/>
      <c r="H24" s="109"/>
      <c r="I24" s="109"/>
      <c r="J24" s="46">
        <f>SUM(J13:J23)</f>
        <v>86220.5</v>
      </c>
      <c r="K24" s="109"/>
      <c r="L24" s="109"/>
      <c r="M24" s="109"/>
      <c r="N24" s="109"/>
      <c r="O24" s="47">
        <f>SUM(O13:O23)</f>
        <v>176600</v>
      </c>
    </row>
    <row r="25" spans="1:17" s="48" customFormat="1" x14ac:dyDescent="0.4">
      <c r="A25" s="93"/>
      <c r="B25" s="94"/>
      <c r="C25" s="94"/>
      <c r="D25" s="94"/>
      <c r="E25" s="94"/>
      <c r="F25" s="94"/>
      <c r="G25" s="94"/>
      <c r="H25" s="94"/>
      <c r="I25" s="94"/>
      <c r="J25" s="46"/>
      <c r="K25" s="94"/>
      <c r="L25" s="94"/>
      <c r="M25" s="94"/>
      <c r="N25" s="94"/>
      <c r="O25" s="47"/>
    </row>
    <row r="26" spans="1:17" s="48" customFormat="1" x14ac:dyDescent="0.4">
      <c r="A26" s="33">
        <v>2</v>
      </c>
      <c r="B26" s="110" t="s">
        <v>43</v>
      </c>
      <c r="C26" s="110"/>
      <c r="D26" s="110"/>
      <c r="E26" s="110"/>
      <c r="F26" s="110"/>
      <c r="G26" s="110"/>
      <c r="H26" s="110"/>
      <c r="I26" s="110"/>
      <c r="J26" s="110"/>
      <c r="K26" s="34"/>
      <c r="L26" s="34"/>
      <c r="M26" s="34"/>
      <c r="N26" s="34"/>
      <c r="O26" s="35"/>
    </row>
    <row r="27" spans="1:17" s="1" customFormat="1" ht="18" customHeight="1" x14ac:dyDescent="0.4">
      <c r="A27" s="113" t="s">
        <v>94</v>
      </c>
      <c r="B27" s="117" t="s">
        <v>95</v>
      </c>
      <c r="C27" s="42" t="s">
        <v>96</v>
      </c>
      <c r="D27" s="42"/>
      <c r="E27" s="44" t="s">
        <v>97</v>
      </c>
      <c r="F27" s="37">
        <v>1</v>
      </c>
      <c r="G27" s="37">
        <v>10</v>
      </c>
      <c r="H27" s="37">
        <v>1</v>
      </c>
      <c r="I27" s="37">
        <v>4400</v>
      </c>
      <c r="J27" s="39">
        <f t="shared" ref="J27:J42" si="2">I27*H27*G27*F27</f>
        <v>44000</v>
      </c>
      <c r="K27" s="37">
        <v>1</v>
      </c>
      <c r="L27" s="37">
        <v>10</v>
      </c>
      <c r="M27" s="37">
        <v>1</v>
      </c>
      <c r="N27" s="37">
        <v>4400</v>
      </c>
      <c r="O27" s="40">
        <f t="shared" ref="O27:O42" si="3">N27*M27*L27*K27</f>
        <v>44000</v>
      </c>
    </row>
    <row r="28" spans="1:17" s="1" customFormat="1" x14ac:dyDescent="0.4">
      <c r="A28" s="113"/>
      <c r="B28" s="117"/>
      <c r="C28" s="42" t="s">
        <v>98</v>
      </c>
      <c r="D28" s="42"/>
      <c r="E28" s="44" t="s">
        <v>99</v>
      </c>
      <c r="F28" s="37">
        <v>2</v>
      </c>
      <c r="G28" s="37">
        <v>10</v>
      </c>
      <c r="H28" s="37">
        <v>1</v>
      </c>
      <c r="I28" s="37">
        <v>340</v>
      </c>
      <c r="J28" s="39">
        <f t="shared" si="2"/>
        <v>6800</v>
      </c>
      <c r="K28" s="37">
        <v>2</v>
      </c>
      <c r="L28" s="37">
        <v>10</v>
      </c>
      <c r="M28" s="37">
        <v>1</v>
      </c>
      <c r="N28" s="37">
        <v>340</v>
      </c>
      <c r="O28" s="40">
        <f t="shared" si="3"/>
        <v>6800</v>
      </c>
    </row>
    <row r="29" spans="1:17" s="1" customFormat="1" x14ac:dyDescent="0.4">
      <c r="A29" s="113"/>
      <c r="B29" s="117"/>
      <c r="C29" s="42" t="s">
        <v>44</v>
      </c>
      <c r="D29" s="42"/>
      <c r="E29" s="44" t="s">
        <v>99</v>
      </c>
      <c r="F29" s="37">
        <v>6</v>
      </c>
      <c r="G29" s="37">
        <v>10</v>
      </c>
      <c r="H29" s="37">
        <v>1</v>
      </c>
      <c r="I29" s="37">
        <v>200</v>
      </c>
      <c r="J29" s="39">
        <f t="shared" si="2"/>
        <v>12000</v>
      </c>
      <c r="K29" s="37">
        <v>6</v>
      </c>
      <c r="L29" s="37">
        <v>10</v>
      </c>
      <c r="M29" s="37">
        <v>1</v>
      </c>
      <c r="N29" s="37">
        <v>200</v>
      </c>
      <c r="O29" s="40">
        <f t="shared" si="3"/>
        <v>12000</v>
      </c>
    </row>
    <row r="30" spans="1:17" s="1" customFormat="1" x14ac:dyDescent="0.4">
      <c r="A30" s="113"/>
      <c r="B30" s="117" t="s">
        <v>100</v>
      </c>
      <c r="C30" s="97" t="s">
        <v>101</v>
      </c>
      <c r="D30" s="42"/>
      <c r="E30" s="44" t="s">
        <v>102</v>
      </c>
      <c r="F30" s="37">
        <v>80</v>
      </c>
      <c r="G30" s="37">
        <v>10</v>
      </c>
      <c r="H30" s="37">
        <v>1</v>
      </c>
      <c r="I30" s="37">
        <v>30</v>
      </c>
      <c r="J30" s="39">
        <f t="shared" si="2"/>
        <v>24000</v>
      </c>
      <c r="K30" s="37">
        <v>100</v>
      </c>
      <c r="L30" s="37">
        <v>10</v>
      </c>
      <c r="M30" s="37">
        <v>1</v>
      </c>
      <c r="N30" s="37">
        <v>30</v>
      </c>
      <c r="O30" s="40">
        <f t="shared" si="3"/>
        <v>30000</v>
      </c>
    </row>
    <row r="31" spans="1:17" s="1" customFormat="1" x14ac:dyDescent="0.4">
      <c r="A31" s="113"/>
      <c r="B31" s="117"/>
      <c r="C31" s="97" t="s">
        <v>103</v>
      </c>
      <c r="D31" s="42"/>
      <c r="E31" s="44" t="s">
        <v>102</v>
      </c>
      <c r="F31" s="37">
        <v>80</v>
      </c>
      <c r="G31" s="37">
        <v>10</v>
      </c>
      <c r="H31" s="37">
        <v>1</v>
      </c>
      <c r="I31" s="37">
        <v>5</v>
      </c>
      <c r="J31" s="39">
        <f t="shared" si="2"/>
        <v>4000</v>
      </c>
      <c r="K31" s="37">
        <v>100</v>
      </c>
      <c r="L31" s="37">
        <v>10</v>
      </c>
      <c r="M31" s="37">
        <v>1</v>
      </c>
      <c r="N31" s="37">
        <v>5</v>
      </c>
      <c r="O31" s="40">
        <f t="shared" si="3"/>
        <v>5000</v>
      </c>
    </row>
    <row r="32" spans="1:17" s="1" customFormat="1" ht="17.100000000000001" customHeight="1" x14ac:dyDescent="0.4">
      <c r="A32" s="113"/>
      <c r="B32" s="117"/>
      <c r="C32" s="97" t="s">
        <v>104</v>
      </c>
      <c r="D32" s="42"/>
      <c r="E32" s="44" t="s">
        <v>105</v>
      </c>
      <c r="F32" s="37">
        <v>80</v>
      </c>
      <c r="G32" s="37">
        <v>10</v>
      </c>
      <c r="H32" s="37">
        <v>1</v>
      </c>
      <c r="I32" s="37">
        <v>5</v>
      </c>
      <c r="J32" s="39">
        <f t="shared" si="2"/>
        <v>4000</v>
      </c>
      <c r="K32" s="37">
        <v>100</v>
      </c>
      <c r="L32" s="37">
        <v>10</v>
      </c>
      <c r="M32" s="37">
        <v>1</v>
      </c>
      <c r="N32" s="37">
        <v>5</v>
      </c>
      <c r="O32" s="40">
        <f t="shared" si="3"/>
        <v>5000</v>
      </c>
    </row>
    <row r="33" spans="1:18" s="1" customFormat="1" x14ac:dyDescent="0.4">
      <c r="A33" s="113"/>
      <c r="B33" s="117"/>
      <c r="C33" s="97" t="s">
        <v>106</v>
      </c>
      <c r="D33" s="42"/>
      <c r="E33" s="44" t="s">
        <v>102</v>
      </c>
      <c r="F33" s="37">
        <v>80</v>
      </c>
      <c r="G33" s="37">
        <v>10</v>
      </c>
      <c r="H33" s="37">
        <v>1</v>
      </c>
      <c r="I33" s="37">
        <v>15</v>
      </c>
      <c r="J33" s="39">
        <f t="shared" si="2"/>
        <v>12000</v>
      </c>
      <c r="K33" s="37">
        <v>100</v>
      </c>
      <c r="L33" s="37">
        <v>10</v>
      </c>
      <c r="M33" s="37">
        <v>1</v>
      </c>
      <c r="N33" s="37">
        <v>15</v>
      </c>
      <c r="O33" s="40">
        <f t="shared" si="3"/>
        <v>15000</v>
      </c>
    </row>
    <row r="34" spans="1:18" s="1" customFormat="1" x14ac:dyDescent="0.4">
      <c r="A34" s="113"/>
      <c r="B34" s="117"/>
      <c r="C34" s="97" t="s">
        <v>107</v>
      </c>
      <c r="D34" s="42"/>
      <c r="E34" s="44" t="s">
        <v>105</v>
      </c>
      <c r="F34" s="37">
        <v>25</v>
      </c>
      <c r="G34" s="37">
        <v>10</v>
      </c>
      <c r="H34" s="37">
        <v>1</v>
      </c>
      <c r="I34" s="37">
        <v>8</v>
      </c>
      <c r="J34" s="39">
        <f t="shared" si="2"/>
        <v>2000</v>
      </c>
      <c r="K34" s="37">
        <v>100</v>
      </c>
      <c r="L34" s="37">
        <v>10</v>
      </c>
      <c r="M34" s="37">
        <v>1</v>
      </c>
      <c r="N34" s="37">
        <v>8</v>
      </c>
      <c r="O34" s="40">
        <f t="shared" si="3"/>
        <v>8000</v>
      </c>
      <c r="Q34" s="90"/>
    </row>
    <row r="35" spans="1:18" s="1" customFormat="1" x14ac:dyDescent="0.4">
      <c r="A35" s="113"/>
      <c r="B35" s="117" t="s">
        <v>108</v>
      </c>
      <c r="C35" s="97" t="s">
        <v>109</v>
      </c>
      <c r="D35" s="42"/>
      <c r="E35" s="44" t="s">
        <v>110</v>
      </c>
      <c r="F35" s="37">
        <v>1</v>
      </c>
      <c r="G35" s="37">
        <v>10</v>
      </c>
      <c r="H35" s="37">
        <v>1</v>
      </c>
      <c r="I35" s="37">
        <v>2000</v>
      </c>
      <c r="J35" s="39">
        <f t="shared" si="2"/>
        <v>20000</v>
      </c>
      <c r="K35" s="37">
        <v>1</v>
      </c>
      <c r="L35" s="37">
        <v>10</v>
      </c>
      <c r="M35" s="37">
        <v>1</v>
      </c>
      <c r="N35" s="37">
        <v>2000</v>
      </c>
      <c r="O35" s="40">
        <f t="shared" si="3"/>
        <v>20000</v>
      </c>
    </row>
    <row r="36" spans="1:18" s="48" customFormat="1" ht="15.6" x14ac:dyDescent="0.35">
      <c r="A36" s="113"/>
      <c r="B36" s="117"/>
      <c r="C36" s="97" t="s">
        <v>111</v>
      </c>
      <c r="D36" s="42"/>
      <c r="E36" s="44" t="s">
        <v>110</v>
      </c>
      <c r="F36" s="37">
        <v>1</v>
      </c>
      <c r="G36" s="37">
        <v>10</v>
      </c>
      <c r="H36" s="37">
        <v>1</v>
      </c>
      <c r="I36" s="37">
        <v>2000</v>
      </c>
      <c r="J36" s="39">
        <f t="shared" si="2"/>
        <v>20000</v>
      </c>
      <c r="K36" s="37">
        <v>1</v>
      </c>
      <c r="L36" s="37">
        <v>10</v>
      </c>
      <c r="M36" s="37">
        <v>1</v>
      </c>
      <c r="N36" s="37">
        <v>2000</v>
      </c>
      <c r="O36" s="40">
        <f t="shared" si="3"/>
        <v>20000</v>
      </c>
    </row>
    <row r="37" spans="1:18" s="48" customFormat="1" ht="22.5" customHeight="1" x14ac:dyDescent="0.35">
      <c r="A37" s="113"/>
      <c r="B37" s="117" t="s">
        <v>112</v>
      </c>
      <c r="C37" s="97" t="s">
        <v>113</v>
      </c>
      <c r="D37" s="42"/>
      <c r="E37" s="44" t="s">
        <v>110</v>
      </c>
      <c r="F37" s="37">
        <v>2</v>
      </c>
      <c r="G37" s="37">
        <v>10</v>
      </c>
      <c r="H37" s="37">
        <v>2</v>
      </c>
      <c r="I37" s="37">
        <v>800</v>
      </c>
      <c r="J37" s="39">
        <f t="shared" si="2"/>
        <v>32000</v>
      </c>
      <c r="K37" s="37">
        <v>1</v>
      </c>
      <c r="L37" s="37">
        <v>10</v>
      </c>
      <c r="M37" s="37">
        <v>2</v>
      </c>
      <c r="N37" s="37">
        <v>450</v>
      </c>
      <c r="O37" s="40">
        <f t="shared" si="3"/>
        <v>9000</v>
      </c>
    </row>
    <row r="38" spans="1:18" s="48" customFormat="1" ht="22.5" customHeight="1" x14ac:dyDescent="0.35">
      <c r="A38" s="113"/>
      <c r="B38" s="117"/>
      <c r="C38" s="97" t="s">
        <v>114</v>
      </c>
      <c r="D38" s="42"/>
      <c r="E38" s="44" t="s">
        <v>110</v>
      </c>
      <c r="F38" s="37">
        <v>2</v>
      </c>
      <c r="G38" s="37">
        <v>10</v>
      </c>
      <c r="H38" s="37">
        <v>2</v>
      </c>
      <c r="I38" s="37">
        <v>500</v>
      </c>
      <c r="J38" s="39">
        <f t="shared" si="2"/>
        <v>20000</v>
      </c>
      <c r="K38" s="37">
        <v>1</v>
      </c>
      <c r="L38" s="37">
        <v>10</v>
      </c>
      <c r="M38" s="37">
        <v>2</v>
      </c>
      <c r="N38" s="37">
        <v>300</v>
      </c>
      <c r="O38" s="40">
        <f t="shared" si="3"/>
        <v>6000</v>
      </c>
    </row>
    <row r="39" spans="1:18" s="48" customFormat="1" ht="22.5" customHeight="1" x14ac:dyDescent="0.35">
      <c r="A39" s="113"/>
      <c r="B39" s="117" t="s">
        <v>115</v>
      </c>
      <c r="C39" s="97" t="s">
        <v>116</v>
      </c>
      <c r="D39" s="42"/>
      <c r="E39" s="44" t="s">
        <v>117</v>
      </c>
      <c r="F39" s="37">
        <v>2</v>
      </c>
      <c r="G39" s="37">
        <v>10</v>
      </c>
      <c r="H39" s="37">
        <v>1</v>
      </c>
      <c r="I39" s="37">
        <v>2500</v>
      </c>
      <c r="J39" s="39">
        <f t="shared" si="2"/>
        <v>50000</v>
      </c>
      <c r="K39" s="37">
        <v>2</v>
      </c>
      <c r="L39" s="37">
        <v>10</v>
      </c>
      <c r="M39" s="37">
        <v>2</v>
      </c>
      <c r="N39" s="37">
        <v>1500</v>
      </c>
      <c r="O39" s="40">
        <f t="shared" si="3"/>
        <v>60000</v>
      </c>
    </row>
    <row r="40" spans="1:18" s="48" customFormat="1" ht="22.5" customHeight="1" x14ac:dyDescent="0.35">
      <c r="A40" s="113"/>
      <c r="B40" s="117"/>
      <c r="C40" s="97" t="s">
        <v>118</v>
      </c>
      <c r="D40" s="42"/>
      <c r="E40" s="44" t="s">
        <v>110</v>
      </c>
      <c r="F40" s="37">
        <v>2</v>
      </c>
      <c r="G40" s="37">
        <v>10</v>
      </c>
      <c r="H40" s="37">
        <v>2</v>
      </c>
      <c r="I40" s="37">
        <v>700</v>
      </c>
      <c r="J40" s="39">
        <f t="shared" si="2"/>
        <v>28000</v>
      </c>
      <c r="K40" s="37">
        <v>2</v>
      </c>
      <c r="L40" s="37">
        <v>10</v>
      </c>
      <c r="M40" s="37">
        <v>2</v>
      </c>
      <c r="N40" s="37">
        <v>400</v>
      </c>
      <c r="O40" s="40">
        <f t="shared" si="3"/>
        <v>16000</v>
      </c>
    </row>
    <row r="41" spans="1:18" s="48" customFormat="1" ht="22.5" customHeight="1" x14ac:dyDescent="0.35">
      <c r="A41" s="113"/>
      <c r="B41" s="97" t="s">
        <v>119</v>
      </c>
      <c r="C41" s="97"/>
      <c r="D41" s="42"/>
      <c r="E41" s="44" t="s">
        <v>110</v>
      </c>
      <c r="F41" s="37">
        <v>6</v>
      </c>
      <c r="G41" s="37">
        <v>10</v>
      </c>
      <c r="H41" s="37">
        <v>2</v>
      </c>
      <c r="I41" s="37">
        <v>300</v>
      </c>
      <c r="J41" s="39">
        <f t="shared" si="2"/>
        <v>36000</v>
      </c>
      <c r="K41" s="37">
        <v>6</v>
      </c>
      <c r="L41" s="37">
        <v>10</v>
      </c>
      <c r="M41" s="37">
        <v>2</v>
      </c>
      <c r="N41" s="37">
        <v>300</v>
      </c>
      <c r="O41" s="40">
        <f t="shared" si="3"/>
        <v>36000</v>
      </c>
    </row>
    <row r="42" spans="1:18" s="48" customFormat="1" ht="22.5" customHeight="1" x14ac:dyDescent="0.35">
      <c r="A42" s="113"/>
      <c r="B42" s="97" t="s">
        <v>120</v>
      </c>
      <c r="C42" s="97"/>
      <c r="D42" s="42"/>
      <c r="E42" s="44" t="s">
        <v>117</v>
      </c>
      <c r="F42" s="37">
        <v>1</v>
      </c>
      <c r="G42" s="37">
        <v>10</v>
      </c>
      <c r="H42" s="37">
        <v>1</v>
      </c>
      <c r="I42" s="37">
        <v>2000</v>
      </c>
      <c r="J42" s="39">
        <f t="shared" si="2"/>
        <v>20000</v>
      </c>
      <c r="K42" s="37">
        <v>1</v>
      </c>
      <c r="L42" s="37">
        <v>10</v>
      </c>
      <c r="M42" s="37">
        <v>2</v>
      </c>
      <c r="N42" s="37">
        <v>680</v>
      </c>
      <c r="O42" s="40">
        <f t="shared" si="3"/>
        <v>13600</v>
      </c>
    </row>
    <row r="43" spans="1:18" s="48" customFormat="1" ht="21.75" customHeight="1" x14ac:dyDescent="0.35">
      <c r="A43" s="95" t="s">
        <v>121</v>
      </c>
      <c r="B43" s="97" t="s">
        <v>122</v>
      </c>
      <c r="C43" s="97" t="s">
        <v>113</v>
      </c>
      <c r="D43" s="42"/>
      <c r="E43" s="44" t="s">
        <v>123</v>
      </c>
      <c r="F43" s="37">
        <v>2</v>
      </c>
      <c r="G43" s="37">
        <v>5</v>
      </c>
      <c r="H43" s="37">
        <v>1</v>
      </c>
      <c r="I43" s="37">
        <v>800</v>
      </c>
      <c r="J43" s="39">
        <f>I43*H43*G43*F43</f>
        <v>8000</v>
      </c>
      <c r="K43" s="37">
        <v>2</v>
      </c>
      <c r="L43" s="37">
        <v>5</v>
      </c>
      <c r="M43" s="37">
        <v>1</v>
      </c>
      <c r="N43" s="37">
        <v>800</v>
      </c>
      <c r="O43" s="40">
        <f>N43*M43*L43*K43</f>
        <v>8000</v>
      </c>
    </row>
    <row r="44" spans="1:18" s="48" customFormat="1" ht="22.5" customHeight="1" x14ac:dyDescent="0.35">
      <c r="A44" s="113" t="s">
        <v>124</v>
      </c>
      <c r="B44" s="42" t="s">
        <v>125</v>
      </c>
      <c r="C44" s="42" t="s">
        <v>126</v>
      </c>
      <c r="D44" s="42" t="s">
        <v>127</v>
      </c>
      <c r="E44" s="44" t="s">
        <v>99</v>
      </c>
      <c r="F44" s="37">
        <v>6</v>
      </c>
      <c r="G44" s="37">
        <v>25</v>
      </c>
      <c r="H44" s="37">
        <v>1</v>
      </c>
      <c r="I44" s="37">
        <v>200</v>
      </c>
      <c r="J44" s="39">
        <f>I44*H44*G44*F44</f>
        <v>30000</v>
      </c>
      <c r="K44" s="37">
        <v>6</v>
      </c>
      <c r="L44" s="37">
        <v>24</v>
      </c>
      <c r="M44" s="37">
        <v>1</v>
      </c>
      <c r="N44" s="37">
        <v>200</v>
      </c>
      <c r="O44" s="40">
        <f>N44*M44*L44*K44</f>
        <v>28800</v>
      </c>
    </row>
    <row r="45" spans="1:18" s="48" customFormat="1" ht="22.5" customHeight="1" x14ac:dyDescent="0.35">
      <c r="A45" s="113"/>
      <c r="B45" s="117" t="s">
        <v>100</v>
      </c>
      <c r="C45" s="97" t="s">
        <v>101</v>
      </c>
      <c r="D45" s="42"/>
      <c r="E45" s="44" t="s">
        <v>102</v>
      </c>
      <c r="F45" s="37">
        <v>50</v>
      </c>
      <c r="G45" s="37">
        <v>25</v>
      </c>
      <c r="H45" s="37">
        <v>1</v>
      </c>
      <c r="I45" s="37">
        <v>30</v>
      </c>
      <c r="J45" s="39">
        <f t="shared" ref="J45:J51" si="4">I45*H45*G45*F45</f>
        <v>37500</v>
      </c>
      <c r="K45" s="37">
        <v>80</v>
      </c>
      <c r="L45" s="37">
        <v>24</v>
      </c>
      <c r="M45" s="37">
        <v>1</v>
      </c>
      <c r="N45" s="37">
        <v>30</v>
      </c>
      <c r="O45" s="40">
        <f t="shared" ref="O45:O51" si="5">N45*M45*L45*K45</f>
        <v>57600</v>
      </c>
    </row>
    <row r="46" spans="1:18" s="1" customFormat="1" x14ac:dyDescent="0.4">
      <c r="A46" s="113"/>
      <c r="B46" s="117"/>
      <c r="C46" s="97" t="s">
        <v>128</v>
      </c>
      <c r="D46" s="42"/>
      <c r="E46" s="44" t="s">
        <v>105</v>
      </c>
      <c r="F46" s="37">
        <v>50</v>
      </c>
      <c r="G46" s="37">
        <v>25</v>
      </c>
      <c r="H46" s="37">
        <v>1</v>
      </c>
      <c r="I46" s="37">
        <v>5</v>
      </c>
      <c r="J46" s="39">
        <f t="shared" si="4"/>
        <v>6250</v>
      </c>
      <c r="K46" s="37">
        <v>80</v>
      </c>
      <c r="L46" s="37">
        <v>24</v>
      </c>
      <c r="M46" s="37">
        <v>1</v>
      </c>
      <c r="N46" s="37">
        <v>5</v>
      </c>
      <c r="O46" s="40">
        <f t="shared" si="5"/>
        <v>9600</v>
      </c>
      <c r="Q46" s="90"/>
    </row>
    <row r="47" spans="1:18" s="48" customFormat="1" ht="22.5" customHeight="1" x14ac:dyDescent="0.35">
      <c r="A47" s="113"/>
      <c r="B47" s="117"/>
      <c r="C47" s="97" t="s">
        <v>104</v>
      </c>
      <c r="D47" s="42"/>
      <c r="E47" s="44" t="s">
        <v>105</v>
      </c>
      <c r="F47" s="37">
        <v>50</v>
      </c>
      <c r="G47" s="37">
        <v>25</v>
      </c>
      <c r="H47" s="37">
        <v>1</v>
      </c>
      <c r="I47" s="37">
        <v>5</v>
      </c>
      <c r="J47" s="39">
        <f t="shared" si="4"/>
        <v>6250</v>
      </c>
      <c r="K47" s="37">
        <v>80</v>
      </c>
      <c r="L47" s="37">
        <v>24</v>
      </c>
      <c r="M47" s="37">
        <v>1</v>
      </c>
      <c r="N47" s="37">
        <v>5</v>
      </c>
      <c r="O47" s="40">
        <f t="shared" si="5"/>
        <v>9600</v>
      </c>
    </row>
    <row r="48" spans="1:18" s="1" customFormat="1" x14ac:dyDescent="0.4">
      <c r="A48" s="113"/>
      <c r="B48" s="117"/>
      <c r="C48" s="97" t="s">
        <v>106</v>
      </c>
      <c r="D48" s="42"/>
      <c r="E48" s="44" t="s">
        <v>102</v>
      </c>
      <c r="F48" s="37">
        <v>50</v>
      </c>
      <c r="G48" s="37">
        <v>25</v>
      </c>
      <c r="H48" s="37">
        <v>1</v>
      </c>
      <c r="I48" s="37">
        <v>15</v>
      </c>
      <c r="J48" s="39">
        <f t="shared" si="4"/>
        <v>18750</v>
      </c>
      <c r="K48" s="37">
        <v>80</v>
      </c>
      <c r="L48" s="37">
        <v>24</v>
      </c>
      <c r="M48" s="37">
        <v>1</v>
      </c>
      <c r="N48" s="37">
        <v>15</v>
      </c>
      <c r="O48" s="40">
        <f t="shared" si="5"/>
        <v>28800</v>
      </c>
      <c r="P48" s="48"/>
      <c r="Q48" s="48"/>
      <c r="R48" s="48"/>
    </row>
    <row r="49" spans="1:17" s="48" customFormat="1" ht="15.6" x14ac:dyDescent="0.35">
      <c r="A49" s="113"/>
      <c r="B49" s="117"/>
      <c r="C49" s="97" t="s">
        <v>107</v>
      </c>
      <c r="D49" s="42"/>
      <c r="E49" s="44" t="s">
        <v>105</v>
      </c>
      <c r="F49" s="37">
        <v>8</v>
      </c>
      <c r="G49" s="37">
        <v>25</v>
      </c>
      <c r="H49" s="37">
        <v>1</v>
      </c>
      <c r="I49" s="37">
        <v>8</v>
      </c>
      <c r="J49" s="39">
        <f t="shared" si="4"/>
        <v>1600</v>
      </c>
      <c r="K49" s="37">
        <v>8</v>
      </c>
      <c r="L49" s="37">
        <v>24</v>
      </c>
      <c r="M49" s="37">
        <v>1</v>
      </c>
      <c r="N49" s="37">
        <v>8</v>
      </c>
      <c r="O49" s="40">
        <f t="shared" si="5"/>
        <v>1536</v>
      </c>
    </row>
    <row r="50" spans="1:17" s="48" customFormat="1" ht="15.6" x14ac:dyDescent="0.35">
      <c r="A50" s="113"/>
      <c r="B50" s="97" t="s">
        <v>120</v>
      </c>
      <c r="C50" s="97"/>
      <c r="D50" s="42"/>
      <c r="E50" s="44" t="s">
        <v>117</v>
      </c>
      <c r="F50" s="37">
        <v>1</v>
      </c>
      <c r="G50" s="37">
        <v>25</v>
      </c>
      <c r="H50" s="37">
        <v>1</v>
      </c>
      <c r="I50" s="37">
        <v>350</v>
      </c>
      <c r="J50" s="39">
        <f t="shared" si="4"/>
        <v>8750</v>
      </c>
      <c r="K50" s="37">
        <v>1</v>
      </c>
      <c r="L50" s="37">
        <v>24</v>
      </c>
      <c r="M50" s="37">
        <v>1</v>
      </c>
      <c r="N50" s="37">
        <v>350</v>
      </c>
      <c r="O50" s="40">
        <f t="shared" si="5"/>
        <v>8400</v>
      </c>
    </row>
    <row r="51" spans="1:17" s="49" customFormat="1" ht="15.6" x14ac:dyDescent="0.35">
      <c r="A51" s="118" t="s">
        <v>129</v>
      </c>
      <c r="B51" s="42" t="s">
        <v>100</v>
      </c>
      <c r="C51" s="42" t="s">
        <v>130</v>
      </c>
      <c r="D51" s="42" t="s">
        <v>131</v>
      </c>
      <c r="E51" s="44" t="s">
        <v>105</v>
      </c>
      <c r="F51" s="37">
        <v>1</v>
      </c>
      <c r="G51" s="37">
        <v>200</v>
      </c>
      <c r="H51" s="37">
        <v>1</v>
      </c>
      <c r="I51" s="37">
        <v>50</v>
      </c>
      <c r="J51" s="39">
        <f t="shared" si="4"/>
        <v>10000</v>
      </c>
      <c r="K51" s="37">
        <v>1</v>
      </c>
      <c r="L51" s="37">
        <v>200</v>
      </c>
      <c r="M51" s="37">
        <v>1</v>
      </c>
      <c r="N51" s="37">
        <v>50</v>
      </c>
      <c r="O51" s="40">
        <f t="shared" si="5"/>
        <v>10000</v>
      </c>
    </row>
    <row r="52" spans="1:17" x14ac:dyDescent="0.4">
      <c r="A52" s="118"/>
      <c r="B52" s="42" t="s">
        <v>132</v>
      </c>
      <c r="C52" s="97"/>
      <c r="D52" s="42"/>
      <c r="E52" s="44" t="s">
        <v>99</v>
      </c>
      <c r="F52" s="37">
        <v>1</v>
      </c>
      <c r="G52" s="37">
        <v>200</v>
      </c>
      <c r="H52" s="37">
        <v>1</v>
      </c>
      <c r="I52" s="37">
        <v>100</v>
      </c>
      <c r="J52" s="39">
        <f>I52*H52*G52*F52</f>
        <v>20000</v>
      </c>
      <c r="K52" s="37">
        <v>1</v>
      </c>
      <c r="L52" s="37">
        <v>200</v>
      </c>
      <c r="M52" s="37">
        <v>1</v>
      </c>
      <c r="N52" s="37">
        <v>100</v>
      </c>
      <c r="O52" s="40">
        <f>N52*M52*L52*K52</f>
        <v>20000</v>
      </c>
      <c r="Q52" s="91"/>
    </row>
    <row r="53" spans="1:17" s="1" customFormat="1" ht="20.399999999999999" customHeight="1" x14ac:dyDescent="0.4">
      <c r="A53" s="113" t="s">
        <v>133</v>
      </c>
      <c r="B53" s="97" t="s">
        <v>134</v>
      </c>
      <c r="C53" s="97" t="s">
        <v>135</v>
      </c>
      <c r="D53" s="42"/>
      <c r="E53" s="44" t="s">
        <v>97</v>
      </c>
      <c r="F53" s="37">
        <v>1</v>
      </c>
      <c r="G53" s="37">
        <v>1</v>
      </c>
      <c r="H53" s="37">
        <v>1</v>
      </c>
      <c r="I53" s="37">
        <v>2500</v>
      </c>
      <c r="J53" s="50">
        <f t="shared" ref="J53:J60" si="6">G53*H53*I53*F53</f>
        <v>2500</v>
      </c>
      <c r="K53" s="37">
        <v>1</v>
      </c>
      <c r="L53" s="37">
        <v>6</v>
      </c>
      <c r="M53" s="37">
        <v>1</v>
      </c>
      <c r="N53" s="37">
        <v>2500</v>
      </c>
      <c r="O53" s="51">
        <f t="shared" ref="O53:O60" si="7">L53*M53*N53*K53</f>
        <v>15000</v>
      </c>
    </row>
    <row r="54" spans="1:17" s="1" customFormat="1" ht="21" customHeight="1" x14ac:dyDescent="0.4">
      <c r="A54" s="118"/>
      <c r="B54" s="97" t="s">
        <v>81</v>
      </c>
      <c r="C54" s="97" t="s">
        <v>82</v>
      </c>
      <c r="D54" s="42"/>
      <c r="E54" s="44" t="s">
        <v>83</v>
      </c>
      <c r="F54" s="37">
        <v>1</v>
      </c>
      <c r="G54" s="37">
        <v>1</v>
      </c>
      <c r="H54" s="37">
        <v>10</v>
      </c>
      <c r="I54" s="37">
        <v>2000</v>
      </c>
      <c r="J54" s="50">
        <f t="shared" si="6"/>
        <v>20000</v>
      </c>
      <c r="K54" s="37">
        <v>1</v>
      </c>
      <c r="L54" s="37">
        <v>6</v>
      </c>
      <c r="M54" s="37">
        <v>12</v>
      </c>
      <c r="N54" s="37">
        <v>2000</v>
      </c>
      <c r="O54" s="51">
        <f t="shared" si="7"/>
        <v>144000</v>
      </c>
    </row>
    <row r="55" spans="1:17" s="1" customFormat="1" x14ac:dyDescent="0.4">
      <c r="A55" s="118"/>
      <c r="B55" s="97" t="s">
        <v>84</v>
      </c>
      <c r="C55" s="97" t="s">
        <v>85</v>
      </c>
      <c r="D55" s="42"/>
      <c r="E55" s="44" t="s">
        <v>83</v>
      </c>
      <c r="F55" s="37">
        <v>1</v>
      </c>
      <c r="G55" s="37">
        <v>1</v>
      </c>
      <c r="H55" s="37">
        <v>10</v>
      </c>
      <c r="I55" s="37">
        <v>1100</v>
      </c>
      <c r="J55" s="50">
        <f t="shared" si="6"/>
        <v>11000</v>
      </c>
      <c r="K55" s="37">
        <v>1</v>
      </c>
      <c r="L55" s="37">
        <v>6</v>
      </c>
      <c r="M55" s="37">
        <v>12</v>
      </c>
      <c r="N55" s="37">
        <v>1100</v>
      </c>
      <c r="O55" s="51">
        <f t="shared" si="7"/>
        <v>79200</v>
      </c>
    </row>
    <row r="56" spans="1:17" s="1" customFormat="1" x14ac:dyDescent="0.4">
      <c r="A56" s="118"/>
      <c r="B56" s="97" t="s">
        <v>86</v>
      </c>
      <c r="C56" s="97" t="s">
        <v>87</v>
      </c>
      <c r="D56" s="42"/>
      <c r="E56" s="44" t="s">
        <v>83</v>
      </c>
      <c r="F56" s="37">
        <v>1</v>
      </c>
      <c r="G56" s="37">
        <v>1</v>
      </c>
      <c r="H56" s="37">
        <v>10</v>
      </c>
      <c r="I56" s="37">
        <v>600</v>
      </c>
      <c r="J56" s="50">
        <f t="shared" si="6"/>
        <v>6000</v>
      </c>
      <c r="K56" s="37">
        <v>1</v>
      </c>
      <c r="L56" s="37">
        <v>6</v>
      </c>
      <c r="M56" s="37">
        <v>12</v>
      </c>
      <c r="N56" s="37">
        <v>600</v>
      </c>
      <c r="O56" s="51">
        <f t="shared" si="7"/>
        <v>43200</v>
      </c>
    </row>
    <row r="57" spans="1:17" s="1" customFormat="1" x14ac:dyDescent="0.4">
      <c r="A57" s="118"/>
      <c r="B57" s="97" t="s">
        <v>88</v>
      </c>
      <c r="C57" s="97" t="s">
        <v>89</v>
      </c>
      <c r="D57" s="42"/>
      <c r="E57" s="44" t="s">
        <v>83</v>
      </c>
      <c r="F57" s="37">
        <v>1</v>
      </c>
      <c r="G57" s="37">
        <v>1</v>
      </c>
      <c r="H57" s="37">
        <v>10</v>
      </c>
      <c r="I57" s="37">
        <v>500</v>
      </c>
      <c r="J57" s="50">
        <f t="shared" si="6"/>
        <v>5000</v>
      </c>
      <c r="K57" s="37">
        <v>1</v>
      </c>
      <c r="L57" s="37">
        <v>6</v>
      </c>
      <c r="M57" s="37">
        <v>12</v>
      </c>
      <c r="N57" s="37">
        <v>500</v>
      </c>
      <c r="O57" s="51">
        <f t="shared" si="7"/>
        <v>36000</v>
      </c>
    </row>
    <row r="58" spans="1:17" s="1" customFormat="1" x14ac:dyDescent="0.4">
      <c r="A58" s="118"/>
      <c r="B58" s="97" t="s">
        <v>90</v>
      </c>
      <c r="C58" s="97" t="s">
        <v>91</v>
      </c>
      <c r="D58" s="42"/>
      <c r="E58" s="44" t="s">
        <v>136</v>
      </c>
      <c r="F58" s="37">
        <v>1</v>
      </c>
      <c r="G58" s="37">
        <v>1</v>
      </c>
      <c r="H58" s="37">
        <v>1</v>
      </c>
      <c r="I58" s="37">
        <v>1800</v>
      </c>
      <c r="J58" s="39">
        <f t="shared" si="6"/>
        <v>1800</v>
      </c>
      <c r="K58" s="37">
        <v>1</v>
      </c>
      <c r="L58" s="37">
        <v>6</v>
      </c>
      <c r="M58" s="37">
        <v>1</v>
      </c>
      <c r="N58" s="37">
        <v>1800</v>
      </c>
      <c r="O58" s="40">
        <f t="shared" si="7"/>
        <v>10800</v>
      </c>
    </row>
    <row r="59" spans="1:17" s="1" customFormat="1" x14ac:dyDescent="0.4">
      <c r="A59" s="118"/>
      <c r="B59" s="97" t="s">
        <v>111</v>
      </c>
      <c r="C59" s="97" t="s">
        <v>137</v>
      </c>
      <c r="D59" s="42"/>
      <c r="E59" s="44" t="s">
        <v>136</v>
      </c>
      <c r="F59" s="37">
        <v>1</v>
      </c>
      <c r="G59" s="37">
        <v>1</v>
      </c>
      <c r="H59" s="37">
        <v>1</v>
      </c>
      <c r="I59" s="37">
        <v>1200</v>
      </c>
      <c r="J59" s="39">
        <f t="shared" si="6"/>
        <v>1200</v>
      </c>
      <c r="K59" s="37">
        <v>1</v>
      </c>
      <c r="L59" s="37">
        <v>6</v>
      </c>
      <c r="M59" s="37">
        <v>1</v>
      </c>
      <c r="N59" s="37">
        <v>1200</v>
      </c>
      <c r="O59" s="40">
        <f t="shared" si="7"/>
        <v>7200</v>
      </c>
    </row>
    <row r="60" spans="1:17" s="49" customFormat="1" ht="30" x14ac:dyDescent="0.35">
      <c r="A60" s="118"/>
      <c r="B60" s="97" t="s">
        <v>92</v>
      </c>
      <c r="C60" s="97" t="s">
        <v>93</v>
      </c>
      <c r="D60" s="42"/>
      <c r="E60" s="44" t="s">
        <v>97</v>
      </c>
      <c r="F60" s="37">
        <v>1</v>
      </c>
      <c r="G60" s="37">
        <v>1</v>
      </c>
      <c r="H60" s="37">
        <v>1</v>
      </c>
      <c r="I60" s="37">
        <v>1500</v>
      </c>
      <c r="J60" s="50">
        <f t="shared" si="6"/>
        <v>1500</v>
      </c>
      <c r="K60" s="37">
        <v>1</v>
      </c>
      <c r="L60" s="37">
        <v>6</v>
      </c>
      <c r="M60" s="37">
        <v>1</v>
      </c>
      <c r="N60" s="37">
        <v>1500</v>
      </c>
      <c r="O60" s="51">
        <f t="shared" si="7"/>
        <v>9000</v>
      </c>
      <c r="Q60" s="92"/>
    </row>
    <row r="61" spans="1:17" s="1" customFormat="1" x14ac:dyDescent="0.4">
      <c r="A61" s="111" t="s">
        <v>42</v>
      </c>
      <c r="B61" s="112"/>
      <c r="C61" s="112"/>
      <c r="D61" s="112"/>
      <c r="E61" s="112"/>
      <c r="F61" s="112"/>
      <c r="G61" s="112"/>
      <c r="H61" s="112"/>
      <c r="I61" s="112"/>
      <c r="J61" s="46">
        <f>SUM(J27:J60)</f>
        <v>530900</v>
      </c>
      <c r="K61" s="112"/>
      <c r="L61" s="112"/>
      <c r="M61" s="112"/>
      <c r="N61" s="112"/>
      <c r="O61" s="47">
        <f>SUM(O27:O60)</f>
        <v>833136</v>
      </c>
    </row>
    <row r="62" spans="1:17" s="48" customFormat="1" x14ac:dyDescent="0.4">
      <c r="A62" s="93"/>
      <c r="B62" s="94"/>
      <c r="C62" s="52"/>
      <c r="D62" s="94"/>
      <c r="E62" s="94"/>
      <c r="F62" s="94"/>
      <c r="G62" s="94"/>
      <c r="H62" s="94"/>
      <c r="I62" s="94"/>
      <c r="J62" s="53"/>
      <c r="K62" s="94"/>
      <c r="L62" s="94"/>
      <c r="M62" s="94"/>
      <c r="N62" s="94"/>
      <c r="O62" s="54"/>
    </row>
    <row r="63" spans="1:17" s="1" customFormat="1" x14ac:dyDescent="0.4">
      <c r="A63" s="33">
        <v>3</v>
      </c>
      <c r="B63" s="110" t="s">
        <v>46</v>
      </c>
      <c r="C63" s="110"/>
      <c r="D63" s="110"/>
      <c r="E63" s="110"/>
      <c r="F63" s="110"/>
      <c r="G63" s="110"/>
      <c r="H63" s="110"/>
      <c r="I63" s="110"/>
      <c r="J63" s="110"/>
      <c r="K63" s="34"/>
      <c r="L63" s="34"/>
      <c r="M63" s="34"/>
      <c r="N63" s="34"/>
      <c r="O63" s="35"/>
    </row>
    <row r="64" spans="1:17" s="1" customFormat="1" ht="35.25" customHeight="1" x14ac:dyDescent="0.4">
      <c r="A64" s="113" t="s">
        <v>47</v>
      </c>
      <c r="B64" s="114" t="s">
        <v>48</v>
      </c>
      <c r="C64" s="115" t="s">
        <v>49</v>
      </c>
      <c r="D64" s="164" t="s">
        <v>50</v>
      </c>
      <c r="E64" s="44" t="s">
        <v>51</v>
      </c>
      <c r="F64" s="37">
        <v>1</v>
      </c>
      <c r="G64" s="37">
        <v>4</v>
      </c>
      <c r="H64" s="37">
        <v>4</v>
      </c>
      <c r="I64" s="37">
        <v>800</v>
      </c>
      <c r="J64" s="39">
        <f t="shared" ref="J64:J75" si="8">I64*H64*G64*F64</f>
        <v>12800</v>
      </c>
      <c r="K64" s="37">
        <v>1</v>
      </c>
      <c r="L64" s="37">
        <v>4</v>
      </c>
      <c r="M64" s="37">
        <v>8</v>
      </c>
      <c r="N64" s="37">
        <v>800</v>
      </c>
      <c r="O64" s="40">
        <f t="shared" ref="O64" si="9">N64*M64*L64*K64</f>
        <v>25600</v>
      </c>
      <c r="Q64" s="90"/>
    </row>
    <row r="65" spans="1:17" s="1" customFormat="1" ht="35.25" customHeight="1" x14ac:dyDescent="0.4">
      <c r="A65" s="113"/>
      <c r="B65" s="114"/>
      <c r="C65" s="115"/>
      <c r="D65" s="55" t="s">
        <v>52</v>
      </c>
      <c r="E65" s="56" t="s">
        <v>51</v>
      </c>
      <c r="F65" s="57">
        <v>0</v>
      </c>
      <c r="G65" s="57">
        <v>0</v>
      </c>
      <c r="H65" s="57">
        <v>0</v>
      </c>
      <c r="I65" s="57">
        <v>500</v>
      </c>
      <c r="J65" s="39">
        <f t="shared" si="8"/>
        <v>0</v>
      </c>
      <c r="K65" s="43"/>
      <c r="L65" s="43"/>
      <c r="M65" s="43"/>
      <c r="N65" s="43"/>
      <c r="O65" s="40"/>
    </row>
    <row r="66" spans="1:17" s="1" customFormat="1" ht="30" x14ac:dyDescent="0.4">
      <c r="A66" s="113"/>
      <c r="B66" s="96" t="s">
        <v>53</v>
      </c>
      <c r="C66" s="97" t="s">
        <v>54</v>
      </c>
      <c r="D66" s="97" t="s">
        <v>52</v>
      </c>
      <c r="E66" s="44" t="s">
        <v>55</v>
      </c>
      <c r="F66" s="37">
        <v>1</v>
      </c>
      <c r="G66" s="37">
        <v>1</v>
      </c>
      <c r="H66" s="37">
        <v>5</v>
      </c>
      <c r="I66" s="37">
        <v>12000</v>
      </c>
      <c r="J66" s="39">
        <f t="shared" si="8"/>
        <v>60000</v>
      </c>
      <c r="K66" s="37"/>
      <c r="L66" s="37"/>
      <c r="M66" s="37"/>
      <c r="N66" s="37"/>
      <c r="O66" s="40"/>
    </row>
    <row r="67" spans="1:17" s="1" customFormat="1" ht="45" x14ac:dyDescent="0.4">
      <c r="A67" s="113"/>
      <c r="B67" s="58" t="s">
        <v>56</v>
      </c>
      <c r="C67" s="42" t="s">
        <v>57</v>
      </c>
      <c r="D67" s="97" t="s">
        <v>58</v>
      </c>
      <c r="E67" s="44" t="s">
        <v>55</v>
      </c>
      <c r="F67" s="37">
        <v>3</v>
      </c>
      <c r="G67" s="37">
        <v>1</v>
      </c>
      <c r="H67" s="37">
        <v>5</v>
      </c>
      <c r="I67" s="37">
        <v>8000</v>
      </c>
      <c r="J67" s="39">
        <f t="shared" si="8"/>
        <v>120000</v>
      </c>
      <c r="K67" s="37"/>
      <c r="L67" s="37"/>
      <c r="M67" s="37"/>
      <c r="N67" s="37"/>
      <c r="O67" s="40"/>
    </row>
    <row r="68" spans="1:17" s="1" customFormat="1" ht="45" x14ac:dyDescent="0.4">
      <c r="A68" s="113"/>
      <c r="B68" s="58" t="s">
        <v>59</v>
      </c>
      <c r="C68" s="42" t="s">
        <v>60</v>
      </c>
      <c r="D68" s="97" t="s">
        <v>58</v>
      </c>
      <c r="E68" s="44" t="s">
        <v>55</v>
      </c>
      <c r="F68" s="37">
        <v>1</v>
      </c>
      <c r="G68" s="37">
        <v>1</v>
      </c>
      <c r="H68" s="37">
        <v>5</v>
      </c>
      <c r="I68" s="37">
        <v>8000</v>
      </c>
      <c r="J68" s="39">
        <f t="shared" si="8"/>
        <v>40000</v>
      </c>
      <c r="K68" s="37"/>
      <c r="L68" s="37"/>
      <c r="M68" s="37"/>
      <c r="N68" s="37"/>
      <c r="O68" s="40"/>
    </row>
    <row r="69" spans="1:17" x14ac:dyDescent="0.4">
      <c r="A69" s="113"/>
      <c r="B69" s="59" t="s">
        <v>61</v>
      </c>
      <c r="C69" s="60"/>
      <c r="D69" s="55"/>
      <c r="E69" s="56" t="s">
        <v>32</v>
      </c>
      <c r="F69" s="57">
        <v>0</v>
      </c>
      <c r="G69" s="57">
        <v>1</v>
      </c>
      <c r="H69" s="57">
        <v>1</v>
      </c>
      <c r="I69" s="57">
        <v>2000</v>
      </c>
      <c r="J69" s="39">
        <f t="shared" si="8"/>
        <v>0</v>
      </c>
      <c r="K69" s="43"/>
      <c r="L69" s="43"/>
      <c r="M69" s="43"/>
      <c r="N69" s="43"/>
      <c r="O69" s="40"/>
      <c r="Q69" s="41"/>
    </row>
    <row r="70" spans="1:17" ht="21.75" customHeight="1" x14ac:dyDescent="0.4">
      <c r="A70" s="113"/>
      <c r="B70" s="114" t="s">
        <v>62</v>
      </c>
      <c r="C70" s="42" t="s">
        <v>63</v>
      </c>
      <c r="D70" s="97" t="s">
        <v>64</v>
      </c>
      <c r="E70" s="44" t="s">
        <v>34</v>
      </c>
      <c r="F70" s="37">
        <v>4</v>
      </c>
      <c r="G70" s="37">
        <v>1</v>
      </c>
      <c r="H70" s="37">
        <v>5</v>
      </c>
      <c r="I70" s="37">
        <v>3000</v>
      </c>
      <c r="J70" s="39">
        <f t="shared" si="8"/>
        <v>60000</v>
      </c>
      <c r="K70" s="37"/>
      <c r="L70" s="37"/>
      <c r="M70" s="37"/>
      <c r="N70" s="37"/>
      <c r="O70" s="40"/>
      <c r="Q70" s="41"/>
    </row>
    <row r="71" spans="1:17" ht="21.75" customHeight="1" x14ac:dyDescent="0.4">
      <c r="A71" s="113"/>
      <c r="B71" s="114"/>
      <c r="C71" s="157" t="s">
        <v>65</v>
      </c>
      <c r="D71" s="97"/>
      <c r="E71" s="44" t="s">
        <v>34</v>
      </c>
      <c r="F71" s="37">
        <v>1</v>
      </c>
      <c r="G71" s="37">
        <v>1</v>
      </c>
      <c r="H71" s="37">
        <v>5</v>
      </c>
      <c r="I71" s="37">
        <v>5000</v>
      </c>
      <c r="J71" s="39">
        <f t="shared" si="8"/>
        <v>25000</v>
      </c>
      <c r="K71" s="37">
        <v>1</v>
      </c>
      <c r="L71" s="37">
        <v>1</v>
      </c>
      <c r="M71" s="37">
        <v>8</v>
      </c>
      <c r="N71" s="37">
        <v>5000</v>
      </c>
      <c r="O71" s="40">
        <f t="shared" ref="O71:O73" si="10">N71*M71*L71*K71</f>
        <v>40000</v>
      </c>
      <c r="Q71" s="41"/>
    </row>
    <row r="72" spans="1:17" x14ac:dyDescent="0.4">
      <c r="A72" s="113"/>
      <c r="B72" s="114"/>
      <c r="C72" s="157" t="s">
        <v>66</v>
      </c>
      <c r="D72" s="97"/>
      <c r="E72" s="44" t="s">
        <v>34</v>
      </c>
      <c r="F72" s="37">
        <v>5</v>
      </c>
      <c r="G72" s="37">
        <v>1</v>
      </c>
      <c r="H72" s="37">
        <v>1</v>
      </c>
      <c r="I72" s="37">
        <v>5000</v>
      </c>
      <c r="J72" s="39">
        <f t="shared" si="8"/>
        <v>25000</v>
      </c>
      <c r="K72" s="37">
        <v>5</v>
      </c>
      <c r="L72" s="37">
        <v>1</v>
      </c>
      <c r="M72" s="37">
        <v>1</v>
      </c>
      <c r="N72" s="37">
        <v>5000</v>
      </c>
      <c r="O72" s="40">
        <f t="shared" si="10"/>
        <v>25000</v>
      </c>
      <c r="Q72" s="41"/>
    </row>
    <row r="73" spans="1:17" x14ac:dyDescent="0.4">
      <c r="A73" s="113"/>
      <c r="B73" s="114"/>
      <c r="C73" s="157" t="s">
        <v>67</v>
      </c>
      <c r="D73" s="97"/>
      <c r="E73" s="44" t="s">
        <v>34</v>
      </c>
      <c r="F73" s="37">
        <v>1</v>
      </c>
      <c r="G73" s="37">
        <v>1</v>
      </c>
      <c r="H73" s="37">
        <v>1</v>
      </c>
      <c r="I73" s="37">
        <v>8000</v>
      </c>
      <c r="J73" s="39">
        <f t="shared" si="8"/>
        <v>8000</v>
      </c>
      <c r="K73" s="37">
        <v>1</v>
      </c>
      <c r="L73" s="37">
        <v>1</v>
      </c>
      <c r="M73" s="37">
        <v>1</v>
      </c>
      <c r="N73" s="37">
        <v>8000</v>
      </c>
      <c r="O73" s="40">
        <f t="shared" si="10"/>
        <v>8000</v>
      </c>
      <c r="Q73" s="41"/>
    </row>
    <row r="74" spans="1:17" ht="105.6" x14ac:dyDescent="0.4">
      <c r="A74" s="113" t="s">
        <v>68</v>
      </c>
      <c r="B74" s="61" t="s">
        <v>69</v>
      </c>
      <c r="C74" s="62" t="s">
        <v>70</v>
      </c>
      <c r="D74" s="97"/>
      <c r="E74" s="44" t="s">
        <v>45</v>
      </c>
      <c r="F74" s="37"/>
      <c r="G74" s="37"/>
      <c r="H74" s="37"/>
      <c r="I74" s="37"/>
      <c r="J74" s="39">
        <f t="shared" si="8"/>
        <v>0</v>
      </c>
      <c r="K74" s="63">
        <v>22</v>
      </c>
      <c r="L74" s="37">
        <v>10</v>
      </c>
      <c r="M74" s="37">
        <v>1</v>
      </c>
      <c r="N74" s="64">
        <v>150</v>
      </c>
      <c r="O74" s="40">
        <f>N74*M74*L74*K74</f>
        <v>33000</v>
      </c>
      <c r="Q74" s="41"/>
    </row>
    <row r="75" spans="1:17" ht="105.6" x14ac:dyDescent="0.4">
      <c r="A75" s="113"/>
      <c r="B75" s="61" t="s">
        <v>71</v>
      </c>
      <c r="C75" s="62" t="s">
        <v>72</v>
      </c>
      <c r="D75" s="97"/>
      <c r="E75" s="44" t="s">
        <v>45</v>
      </c>
      <c r="F75" s="37"/>
      <c r="G75" s="37"/>
      <c r="H75" s="37"/>
      <c r="I75" s="37"/>
      <c r="J75" s="39">
        <f t="shared" si="8"/>
        <v>0</v>
      </c>
      <c r="K75" s="63">
        <v>6</v>
      </c>
      <c r="L75" s="37">
        <v>24</v>
      </c>
      <c r="M75" s="37">
        <v>1</v>
      </c>
      <c r="N75" s="64">
        <v>150</v>
      </c>
      <c r="O75" s="40">
        <f>N75*M75*L75*K75</f>
        <v>21600</v>
      </c>
      <c r="Q75" s="41"/>
    </row>
    <row r="76" spans="1:17" x14ac:dyDescent="0.4">
      <c r="A76" s="116" t="s">
        <v>42</v>
      </c>
      <c r="B76" s="109"/>
      <c r="C76" s="109"/>
      <c r="D76" s="109"/>
      <c r="E76" s="109"/>
      <c r="F76" s="109"/>
      <c r="G76" s="109"/>
      <c r="H76" s="109"/>
      <c r="I76" s="109"/>
      <c r="J76" s="46">
        <f>SUM(J64:J75)</f>
        <v>350800</v>
      </c>
      <c r="K76" s="109"/>
      <c r="L76" s="109"/>
      <c r="M76" s="109"/>
      <c r="N76" s="109"/>
      <c r="O76" s="47">
        <f>SUM(O64:O75)</f>
        <v>153200</v>
      </c>
      <c r="Q76" s="41"/>
    </row>
    <row r="77" spans="1:17" x14ac:dyDescent="0.4">
      <c r="A77" s="65" t="s">
        <v>77</v>
      </c>
      <c r="B77" s="66"/>
      <c r="C77" s="66"/>
      <c r="D77" s="66"/>
      <c r="E77" s="66"/>
      <c r="F77" s="66"/>
      <c r="G77" s="66"/>
      <c r="H77" s="66"/>
      <c r="I77" s="66"/>
      <c r="J77" s="101">
        <f>J76+J61+J24</f>
        <v>967920.5</v>
      </c>
      <c r="K77" s="66"/>
      <c r="L77" s="66"/>
      <c r="M77" s="66"/>
      <c r="N77" s="66"/>
      <c r="O77" s="98">
        <f>O76+O61+O24</f>
        <v>1162936</v>
      </c>
      <c r="Q77" s="41"/>
    </row>
    <row r="78" spans="1:17" x14ac:dyDescent="0.4">
      <c r="A78" s="33">
        <v>4</v>
      </c>
      <c r="B78" s="110" t="s">
        <v>73</v>
      </c>
      <c r="C78" s="110"/>
      <c r="D78" s="110"/>
      <c r="E78" s="110"/>
      <c r="F78" s="110"/>
      <c r="G78" s="110"/>
      <c r="H78" s="110"/>
      <c r="I78" s="110"/>
      <c r="J78" s="110"/>
      <c r="K78" s="34"/>
      <c r="L78" s="34"/>
      <c r="M78" s="34"/>
      <c r="N78" s="34"/>
      <c r="O78" s="35"/>
      <c r="Q78" s="41"/>
    </row>
    <row r="79" spans="1:17" x14ac:dyDescent="0.4">
      <c r="A79" s="67"/>
      <c r="B79" s="68" t="s">
        <v>74</v>
      </c>
      <c r="C79" s="69">
        <v>6.7682999999999993E-2</v>
      </c>
      <c r="D79" s="97"/>
      <c r="E79" s="70"/>
      <c r="F79" s="37"/>
      <c r="G79" s="71"/>
      <c r="H79" s="72"/>
      <c r="I79" s="72"/>
      <c r="J79" s="73">
        <f>SUM(J76,J61,J24)*C79</f>
        <v>65511.763201499991</v>
      </c>
      <c r="K79" s="37"/>
      <c r="L79" s="71"/>
      <c r="M79" s="72"/>
      <c r="N79" s="72"/>
      <c r="O79" s="74">
        <f>O77*C79</f>
        <v>78710.997287999999</v>
      </c>
      <c r="Q79" s="41"/>
    </row>
    <row r="80" spans="1:17" x14ac:dyDescent="0.4">
      <c r="A80" s="67"/>
      <c r="B80" s="68"/>
      <c r="C80" s="75"/>
      <c r="D80" s="97"/>
      <c r="E80" s="70"/>
      <c r="F80" s="37"/>
      <c r="G80" s="71"/>
      <c r="H80" s="72"/>
      <c r="I80" s="72"/>
      <c r="J80" s="76"/>
      <c r="K80" s="37"/>
      <c r="L80" s="71"/>
      <c r="M80" s="72"/>
      <c r="N80" s="72"/>
      <c r="O80" s="77"/>
      <c r="Q80" s="41"/>
    </row>
    <row r="81" spans="1:17" x14ac:dyDescent="0.4">
      <c r="A81" s="111" t="s">
        <v>42</v>
      </c>
      <c r="B81" s="112"/>
      <c r="C81" s="112"/>
      <c r="D81" s="112"/>
      <c r="E81" s="112"/>
      <c r="F81" s="112"/>
      <c r="G81" s="112"/>
      <c r="H81" s="112"/>
      <c r="I81" s="112"/>
      <c r="J81" s="53">
        <f>SUM(J79:J80)</f>
        <v>65511.763201499991</v>
      </c>
      <c r="K81" s="112"/>
      <c r="L81" s="112"/>
      <c r="M81" s="112"/>
      <c r="N81" s="112"/>
      <c r="O81" s="54">
        <f>SUM(O79:O80)</f>
        <v>78710.997287999999</v>
      </c>
      <c r="Q81" s="41"/>
    </row>
    <row r="82" spans="1:17" x14ac:dyDescent="0.4">
      <c r="A82" s="93"/>
      <c r="B82" s="94"/>
      <c r="C82" s="52"/>
      <c r="D82" s="94"/>
      <c r="E82" s="94"/>
      <c r="F82" s="94"/>
      <c r="G82" s="94"/>
      <c r="H82" s="94"/>
      <c r="I82" s="94"/>
      <c r="J82" s="78"/>
      <c r="K82" s="94"/>
      <c r="L82" s="94"/>
      <c r="M82" s="94"/>
      <c r="N82" s="94"/>
      <c r="O82" s="79"/>
      <c r="Q82" s="41"/>
    </row>
    <row r="83" spans="1:17" x14ac:dyDescent="0.4">
      <c r="A83" s="80"/>
      <c r="B83" s="110"/>
      <c r="C83" s="110"/>
      <c r="D83" s="110"/>
      <c r="E83" s="110"/>
      <c r="F83" s="110"/>
      <c r="G83" s="110"/>
      <c r="H83" s="110"/>
      <c r="I83" s="110"/>
      <c r="J83" s="110"/>
      <c r="K83" s="81"/>
      <c r="L83" s="81"/>
      <c r="M83" s="81"/>
      <c r="N83" s="81"/>
      <c r="O83" s="82"/>
      <c r="Q83" s="41"/>
    </row>
    <row r="84" spans="1:17" x14ac:dyDescent="0.4">
      <c r="A84" s="111"/>
      <c r="B84" s="112"/>
      <c r="C84" s="112"/>
      <c r="D84" s="112"/>
      <c r="E84" s="112"/>
      <c r="F84" s="112"/>
      <c r="G84" s="112"/>
      <c r="H84" s="112"/>
      <c r="I84" s="112"/>
      <c r="J84" s="78"/>
      <c r="K84" s="112"/>
      <c r="L84" s="112"/>
      <c r="M84" s="112"/>
      <c r="N84" s="112"/>
      <c r="O84" s="79"/>
      <c r="Q84" s="41"/>
    </row>
    <row r="85" spans="1:17" x14ac:dyDescent="0.4">
      <c r="A85" s="102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  <c r="Q85" s="41"/>
    </row>
    <row r="86" spans="1:17" ht="24" thickBot="1" x14ac:dyDescent="0.55000000000000004">
      <c r="A86" s="105" t="s">
        <v>76</v>
      </c>
      <c r="B86" s="106"/>
      <c r="C86" s="106"/>
      <c r="D86" s="106"/>
      <c r="E86" s="106"/>
      <c r="F86" s="106"/>
      <c r="G86" s="106"/>
      <c r="H86" s="106"/>
      <c r="I86" s="107"/>
      <c r="J86" s="83">
        <f>SUM(J81,J76,J61,J24)</f>
        <v>1033432.2632015001</v>
      </c>
      <c r="K86" s="108"/>
      <c r="L86" s="108"/>
      <c r="M86" s="108"/>
      <c r="N86" s="108"/>
      <c r="O86" s="84">
        <f>O77+O81</f>
        <v>1241646.9972880001</v>
      </c>
      <c r="P86" s="85"/>
      <c r="Q86" s="41"/>
    </row>
    <row r="87" spans="1:17" ht="23.4" x14ac:dyDescent="0.5">
      <c r="A87" s="49"/>
      <c r="C87" s="41"/>
      <c r="N87" s="99" t="s">
        <v>78</v>
      </c>
      <c r="O87" s="100">
        <v>1241557.8899999999</v>
      </c>
      <c r="Q87" s="41"/>
    </row>
    <row r="88" spans="1:17" x14ac:dyDescent="0.4">
      <c r="A88" s="49"/>
      <c r="C88" s="41"/>
      <c r="Q88" s="41"/>
    </row>
    <row r="89" spans="1:17" x14ac:dyDescent="0.4">
      <c r="A89" s="49"/>
      <c r="C89" s="41"/>
      <c r="Q89" s="41"/>
    </row>
    <row r="90" spans="1:17" x14ac:dyDescent="0.4">
      <c r="A90" s="49"/>
      <c r="C90" s="41"/>
      <c r="Q90" s="41"/>
    </row>
    <row r="91" spans="1:17" x14ac:dyDescent="0.4">
      <c r="A91" s="49"/>
      <c r="C91" s="41"/>
      <c r="O91" s="87"/>
      <c r="Q91" s="41"/>
    </row>
    <row r="92" spans="1:17" x14ac:dyDescent="0.4">
      <c r="A92" s="49"/>
      <c r="C92" s="41"/>
      <c r="Q92" s="41"/>
    </row>
    <row r="93" spans="1:17" x14ac:dyDescent="0.4">
      <c r="A93" s="49"/>
      <c r="C93" s="41"/>
      <c r="Q93" s="41"/>
    </row>
    <row r="94" spans="1:17" x14ac:dyDescent="0.4">
      <c r="A94" s="49"/>
      <c r="C94" s="41"/>
      <c r="Q94" s="41"/>
    </row>
    <row r="95" spans="1:17" x14ac:dyDescent="0.4">
      <c r="A95" s="49"/>
      <c r="C95" s="41"/>
      <c r="Q95" s="41"/>
    </row>
    <row r="96" spans="1:17" x14ac:dyDescent="0.4">
      <c r="A96" s="49"/>
      <c r="C96" s="41"/>
      <c r="Q96" s="41"/>
    </row>
    <row r="97" spans="1:17" x14ac:dyDescent="0.4">
      <c r="A97" s="49"/>
      <c r="C97" s="41"/>
      <c r="Q97" s="41"/>
    </row>
    <row r="98" spans="1:17" x14ac:dyDescent="0.4">
      <c r="A98" s="49"/>
      <c r="C98" s="41"/>
      <c r="Q98" s="41"/>
    </row>
    <row r="99" spans="1:17" x14ac:dyDescent="0.4">
      <c r="A99" s="49"/>
      <c r="C99" s="41"/>
      <c r="Q99" s="41"/>
    </row>
    <row r="100" spans="1:17" x14ac:dyDescent="0.4">
      <c r="A100" s="49"/>
      <c r="C100" s="41"/>
      <c r="Q100" s="41"/>
    </row>
    <row r="101" spans="1:17" x14ac:dyDescent="0.4">
      <c r="A101" s="49"/>
      <c r="C101" s="41"/>
      <c r="Q101" s="41"/>
    </row>
    <row r="102" spans="1:17" x14ac:dyDescent="0.4">
      <c r="A102" s="49"/>
      <c r="C102" s="41"/>
      <c r="Q102" s="41"/>
    </row>
    <row r="103" spans="1:17" x14ac:dyDescent="0.4">
      <c r="A103" s="49"/>
      <c r="C103" s="41"/>
      <c r="Q103" s="41"/>
    </row>
    <row r="104" spans="1:17" x14ac:dyDescent="0.4">
      <c r="A104" s="49"/>
      <c r="C104" s="41"/>
      <c r="Q104" s="41"/>
    </row>
    <row r="105" spans="1:17" x14ac:dyDescent="0.4">
      <c r="A105" s="49"/>
      <c r="C105" s="41"/>
      <c r="Q105" s="41"/>
    </row>
    <row r="106" spans="1:17" x14ac:dyDescent="0.4">
      <c r="A106" s="49"/>
      <c r="C106" s="41"/>
      <c r="Q106" s="41"/>
    </row>
  </sheetData>
  <mergeCells count="66">
    <mergeCell ref="A1:O1"/>
    <mergeCell ref="A2:A3"/>
    <mergeCell ref="B2:C2"/>
    <mergeCell ref="D2:F2"/>
    <mergeCell ref="G2:I2"/>
    <mergeCell ref="J2:K2"/>
    <mergeCell ref="L2:M2"/>
    <mergeCell ref="N2:O3"/>
    <mergeCell ref="E3:F3"/>
    <mergeCell ref="H3:I3"/>
    <mergeCell ref="L3:M3"/>
    <mergeCell ref="A11:D11"/>
    <mergeCell ref="C4:C8"/>
    <mergeCell ref="E4:F8"/>
    <mergeCell ref="H4:I8"/>
    <mergeCell ref="K4:K8"/>
    <mergeCell ref="L8:M8"/>
    <mergeCell ref="N8:O8"/>
    <mergeCell ref="L6:M6"/>
    <mergeCell ref="N6:O6"/>
    <mergeCell ref="A10:E10"/>
    <mergeCell ref="F10:J10"/>
    <mergeCell ref="K10:O10"/>
    <mergeCell ref="N4:O4"/>
    <mergeCell ref="L5:M5"/>
    <mergeCell ref="N5:O5"/>
    <mergeCell ref="L7:M7"/>
    <mergeCell ref="N7:O7"/>
    <mergeCell ref="L4:M4"/>
    <mergeCell ref="A53:A60"/>
    <mergeCell ref="A61:I61"/>
    <mergeCell ref="A13:A23"/>
    <mergeCell ref="B13:D13"/>
    <mergeCell ref="B14:B22"/>
    <mergeCell ref="A74:A75"/>
    <mergeCell ref="A76:I76"/>
    <mergeCell ref="B12:J12"/>
    <mergeCell ref="K61:N61"/>
    <mergeCell ref="A24:I24"/>
    <mergeCell ref="K24:N24"/>
    <mergeCell ref="B26:J26"/>
    <mergeCell ref="A27:A42"/>
    <mergeCell ref="B27:B29"/>
    <mergeCell ref="B30:B34"/>
    <mergeCell ref="B35:B36"/>
    <mergeCell ref="B37:B38"/>
    <mergeCell ref="B39:B40"/>
    <mergeCell ref="A44:A50"/>
    <mergeCell ref="B45:B49"/>
    <mergeCell ref="A51:A52"/>
    <mergeCell ref="B63:J63"/>
    <mergeCell ref="A64:A73"/>
    <mergeCell ref="B64:B65"/>
    <mergeCell ref="C64:C65"/>
    <mergeCell ref="B70:B73"/>
    <mergeCell ref="A85:J85"/>
    <mergeCell ref="K85:O85"/>
    <mergeCell ref="A86:I86"/>
    <mergeCell ref="K86:N86"/>
    <mergeCell ref="K76:N76"/>
    <mergeCell ref="B78:J78"/>
    <mergeCell ref="A81:I81"/>
    <mergeCell ref="K81:N81"/>
    <mergeCell ref="A84:I84"/>
    <mergeCell ref="K84:N84"/>
    <mergeCell ref="B83:J83"/>
  </mergeCells>
  <phoneticPr fontId="3" type="noConversion"/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殷杰 Mark Yin</dc:creator>
  <cp:lastModifiedBy>客户部毕文君</cp:lastModifiedBy>
  <cp:lastPrinted>2019-05-13T06:33:43Z</cp:lastPrinted>
  <dcterms:created xsi:type="dcterms:W3CDTF">2019-01-09T10:22:30Z</dcterms:created>
  <dcterms:modified xsi:type="dcterms:W3CDTF">2020-07-15T07:34:24Z</dcterms:modified>
</cp:coreProperties>
</file>