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filterPrivacy="1" defaultThemeVersion="124226"/>
  <xr:revisionPtr revIDLastSave="0" documentId="8_{303185FB-4249-4B85-8367-935BB2076A98}" xr6:coauthVersionLast="45" xr6:coauthVersionMax="45" xr10:uidLastSave="{00000000-0000-0000-0000-000000000000}"/>
  <bookViews>
    <workbookView xWindow="-110" yWindow="-110" windowWidth="19420" windowHeight="10560" tabRatio="844" xr2:uid="{00000000-000D-0000-FFFF-FFFF00000000}"/>
  </bookViews>
  <sheets>
    <sheet name="Summary" sheetId="19" r:id="rId1"/>
    <sheet name="项目整体沟通运营" sheetId="5" r:id="rId2"/>
    <sheet name="筛查车租赁" sheetId="10" r:id="rId3"/>
    <sheet name="第一批全国20场筛查" sheetId="2" r:id="rId4"/>
    <sheet name="第二批全国18场筛查" sheetId="15" r:id="rId5"/>
  </sheets>
  <externalReferences>
    <externalReference r:id="rId6"/>
  </externalReferences>
  <definedNames>
    <definedName name="一级">'[1]02.RATECARD'!$D$117:$D$124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8" i="19" l="1"/>
  <c r="F9" i="19"/>
  <c r="F10" i="19"/>
  <c r="E8" i="19"/>
  <c r="E9" i="19"/>
  <c r="E10" i="19"/>
  <c r="E11" i="19"/>
  <c r="D13" i="19" l="1"/>
  <c r="F7" i="19"/>
  <c r="E7" i="19"/>
  <c r="E13" i="19" l="1"/>
  <c r="C13" i="19"/>
  <c r="F13" i="19" s="1"/>
  <c r="H16" i="2" l="1"/>
  <c r="H26" i="15"/>
  <c r="H35" i="2"/>
  <c r="H10" i="2" l="1"/>
  <c r="H46" i="15"/>
  <c r="H55" i="2"/>
  <c r="H37" i="15"/>
  <c r="H35" i="15"/>
  <c r="H44" i="2"/>
  <c r="H46" i="2"/>
  <c r="H42" i="2" l="1"/>
  <c r="H41" i="2"/>
  <c r="H40" i="2"/>
  <c r="H33" i="15"/>
  <c r="H32" i="15"/>
  <c r="H31" i="15"/>
  <c r="H72" i="15" l="1"/>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5" i="15"/>
  <c r="H44" i="15"/>
  <c r="H43" i="15"/>
  <c r="H22" i="15"/>
  <c r="H39" i="15"/>
  <c r="H38" i="15"/>
  <c r="H36" i="15"/>
  <c r="H34" i="15"/>
  <c r="H30" i="15"/>
  <c r="H29" i="15"/>
  <c r="H28" i="15"/>
  <c r="H27" i="15"/>
  <c r="H25" i="15"/>
  <c r="H24" i="15"/>
  <c r="H23" i="15"/>
  <c r="H21" i="15"/>
  <c r="H20" i="15"/>
  <c r="E17" i="15"/>
  <c r="H17" i="15" s="1"/>
  <c r="E16" i="15"/>
  <c r="H16" i="15" s="1"/>
  <c r="H15" i="15"/>
  <c r="H14" i="15"/>
  <c r="H13" i="15"/>
  <c r="H12" i="15"/>
  <c r="H11" i="15"/>
  <c r="H10" i="15"/>
  <c r="H9" i="15"/>
  <c r="H18" i="15" s="1"/>
  <c r="H81" i="2"/>
  <c r="H80" i="2"/>
  <c r="H79" i="2"/>
  <c r="H78" i="2"/>
  <c r="H77" i="2"/>
  <c r="H76" i="2"/>
  <c r="H75" i="2"/>
  <c r="H74" i="2"/>
  <c r="H73" i="2"/>
  <c r="H72" i="2"/>
  <c r="H71" i="2"/>
  <c r="H70" i="2"/>
  <c r="H69" i="2"/>
  <c r="H68" i="2"/>
  <c r="H67" i="2"/>
  <c r="H66" i="2"/>
  <c r="H65" i="2"/>
  <c r="H64" i="2"/>
  <c r="H63" i="2"/>
  <c r="H62" i="2"/>
  <c r="H61" i="2"/>
  <c r="H60" i="2"/>
  <c r="H59" i="2"/>
  <c r="H58" i="2"/>
  <c r="H57" i="2"/>
  <c r="H56" i="2"/>
  <c r="H54" i="2"/>
  <c r="H53" i="2"/>
  <c r="H52" i="2"/>
  <c r="H31" i="2"/>
  <c r="H48" i="2"/>
  <c r="H47" i="2"/>
  <c r="H45" i="2"/>
  <c r="H43" i="2"/>
  <c r="H39" i="2"/>
  <c r="H38" i="2"/>
  <c r="H37" i="2"/>
  <c r="H36" i="2"/>
  <c r="H34" i="2"/>
  <c r="H33" i="2"/>
  <c r="H32" i="2"/>
  <c r="H30" i="2"/>
  <c r="H29" i="2"/>
  <c r="E26" i="2"/>
  <c r="H26" i="2" s="1"/>
  <c r="E25" i="2"/>
  <c r="H25" i="2" s="1"/>
  <c r="H24" i="2"/>
  <c r="H23" i="2"/>
  <c r="H22" i="2"/>
  <c r="H21" i="2"/>
  <c r="H20" i="2"/>
  <c r="H19" i="2"/>
  <c r="H18" i="2"/>
  <c r="H17" i="2"/>
  <c r="H15" i="2"/>
  <c r="H14" i="2"/>
  <c r="H13" i="2"/>
  <c r="H12" i="2"/>
  <c r="H11" i="2"/>
  <c r="H9" i="2"/>
  <c r="H10" i="10"/>
  <c r="H9" i="10"/>
  <c r="H19" i="5"/>
  <c r="H18" i="5"/>
  <c r="H17" i="5"/>
  <c r="H16" i="5"/>
  <c r="H13" i="5"/>
  <c r="H12" i="5"/>
  <c r="H11" i="5"/>
  <c r="H10" i="5"/>
  <c r="H9" i="5"/>
  <c r="H14" i="5" l="1"/>
  <c r="H20" i="5"/>
  <c r="H11" i="10"/>
  <c r="H73" i="15"/>
  <c r="H74" i="15" s="1"/>
  <c r="H27" i="2"/>
  <c r="H49" i="2"/>
  <c r="H50" i="2" s="1"/>
  <c r="H40" i="15"/>
  <c r="H82" i="2"/>
  <c r="H83" i="2" s="1"/>
  <c r="H21" i="5" l="1"/>
  <c r="H12" i="10"/>
  <c r="H41" i="15"/>
  <c r="H75" i="15" s="1"/>
  <c r="H84" i="2"/>
  <c r="H23" i="5" l="1"/>
  <c r="H24" i="5"/>
  <c r="H13" i="10"/>
  <c r="H14" i="10"/>
  <c r="H86" i="2"/>
  <c r="H77" i="15"/>
  <c r="H87" i="2" l="1"/>
  <c r="H78" i="15"/>
</calcChain>
</file>

<file path=xl/sharedStrings.xml><?xml version="1.0" encoding="utf-8"?>
<sst xmlns="http://schemas.openxmlformats.org/spreadsheetml/2006/main" count="671" uniqueCount="328">
  <si>
    <t>Item</t>
  </si>
  <si>
    <t>人/天</t>
  </si>
  <si>
    <t>摄像师</t>
  </si>
  <si>
    <t>摄影师</t>
  </si>
  <si>
    <t>套</t>
  </si>
  <si>
    <t>个</t>
  </si>
  <si>
    <t>个</t>
    <phoneticPr fontId="4" type="noConversion"/>
  </si>
  <si>
    <t>1-1</t>
    <phoneticPr fontId="6" type="noConversion"/>
  </si>
  <si>
    <t>小时</t>
  </si>
  <si>
    <t>1-3</t>
  </si>
  <si>
    <t>话筒套</t>
  </si>
  <si>
    <t>对讲机</t>
  </si>
  <si>
    <t>签到台卡</t>
    <phoneticPr fontId="4" type="noConversion"/>
  </si>
  <si>
    <t>个</t>
    <phoneticPr fontId="4" type="noConversion"/>
  </si>
  <si>
    <t>1-4</t>
  </si>
  <si>
    <t>2-1</t>
    <phoneticPr fontId="6" type="noConversion"/>
  </si>
  <si>
    <t>2-2</t>
  </si>
  <si>
    <t>执行方案</t>
    <rPh sb="0" eb="2">
      <t>an'l</t>
    </rPh>
    <phoneticPr fontId="5" type="noConversion"/>
  </si>
  <si>
    <t>患教宣传展板</t>
    <rPh sb="0" eb="2">
      <t>an'l</t>
    </rPh>
    <phoneticPr fontId="5" type="noConversion"/>
  </si>
  <si>
    <t>执行方案撰写与修改</t>
  </si>
  <si>
    <t>项</t>
  </si>
  <si>
    <t>台</t>
  </si>
  <si>
    <t>含安装，含运费，含技术人员</t>
  </si>
  <si>
    <t>现场执行人员餐费</t>
    <rPh sb="0" eb="2">
      <t>an'l</t>
    </rPh>
    <phoneticPr fontId="5" type="noConversion"/>
  </si>
  <si>
    <t>现场兼职人员</t>
    <rPh sb="0" eb="2">
      <t>an'l</t>
    </rPh>
    <phoneticPr fontId="5" type="noConversion"/>
  </si>
  <si>
    <t>电视机 50寸</t>
  </si>
  <si>
    <t>音响设备</t>
  </si>
  <si>
    <t>包括话筒</t>
  </si>
  <si>
    <t>宣传单页</t>
  </si>
  <si>
    <t>A4彩印</t>
  </si>
  <si>
    <t>张</t>
  </si>
  <si>
    <t>矿泉水</t>
  </si>
  <si>
    <t>箱</t>
  </si>
  <si>
    <t>帐篷</t>
  </si>
  <si>
    <t>3*4.5米</t>
  </si>
  <si>
    <t>桌椅</t>
  </si>
  <si>
    <t>按套 1桌4椅</t>
  </si>
  <si>
    <t>项目经理</t>
  </si>
  <si>
    <t>项目整体快递费用</t>
  </si>
  <si>
    <t>3-6</t>
  </si>
  <si>
    <t>3-7</t>
  </si>
  <si>
    <t>3-10</t>
  </si>
  <si>
    <t>3-11</t>
  </si>
  <si>
    <t>3-12</t>
  </si>
  <si>
    <t>3-13</t>
  </si>
  <si>
    <t>3-14</t>
  </si>
  <si>
    <t>3-15</t>
  </si>
  <si>
    <t>3-16</t>
  </si>
  <si>
    <t>3-18</t>
  </si>
  <si>
    <t>3-19</t>
  </si>
  <si>
    <t>3-20</t>
  </si>
  <si>
    <t>3-21</t>
  </si>
  <si>
    <t>3-23</t>
  </si>
  <si>
    <t>筛查车租赁</t>
    <phoneticPr fontId="4" type="noConversion"/>
  </si>
  <si>
    <t>项目总控</t>
    <phoneticPr fontId="4" type="noConversion"/>
  </si>
  <si>
    <t>项目沟通-出差</t>
    <phoneticPr fontId="4" type="noConversion"/>
  </si>
  <si>
    <t>项目日常差旅</t>
    <phoneticPr fontId="4" type="noConversion"/>
  </si>
  <si>
    <t>机票</t>
    <phoneticPr fontId="4" type="noConversion"/>
  </si>
  <si>
    <t>2-3</t>
    <phoneticPr fontId="4" type="noConversion"/>
  </si>
  <si>
    <t>小时</t>
    <phoneticPr fontId="4" type="noConversion"/>
  </si>
  <si>
    <t>项目经理</t>
    <phoneticPr fontId="4" type="noConversion"/>
  </si>
  <si>
    <t>项目报告</t>
    <phoneticPr fontId="4" type="noConversion"/>
  </si>
  <si>
    <t>医学支持</t>
    <phoneticPr fontId="4" type="noConversion"/>
  </si>
  <si>
    <t>医学经理，医学内容资料查询和PPT撰写</t>
    <phoneticPr fontId="4" type="noConversion"/>
  </si>
  <si>
    <t>晚/间</t>
    <phoneticPr fontId="4" type="noConversion"/>
  </si>
  <si>
    <t>件</t>
    <phoneticPr fontId="4" type="noConversion"/>
  </si>
  <si>
    <t>方案</t>
    <phoneticPr fontId="4" type="noConversion"/>
  </si>
  <si>
    <t>小时</t>
    <phoneticPr fontId="4" type="noConversion"/>
  </si>
  <si>
    <t>每场租赁</t>
    <phoneticPr fontId="4" type="noConversion"/>
  </si>
  <si>
    <t>1-1</t>
    <phoneticPr fontId="4" type="noConversion"/>
  </si>
  <si>
    <t>1-2</t>
  </si>
  <si>
    <t>文案领导及公益大使致辞稿、串词，宣传海报展示文案、绕口令文案、战略协议、邀请函文案</t>
  </si>
  <si>
    <t>文案新闻稿撰写</t>
  </si>
  <si>
    <t>2-3</t>
  </si>
  <si>
    <t>2-4</t>
  </si>
  <si>
    <t>3-2</t>
  </si>
  <si>
    <t>3-3</t>
  </si>
  <si>
    <t>3-4</t>
  </si>
  <si>
    <t>3-5</t>
  </si>
  <si>
    <t>衍生设计</t>
    <phoneticPr fontId="4" type="noConversion"/>
  </si>
  <si>
    <t>次</t>
    <phoneticPr fontId="4" type="noConversion"/>
  </si>
  <si>
    <t>针对已有设计的修改含背景板 展架 胸卡 台卡，共6个城市的筛查</t>
    <phoneticPr fontId="4" type="noConversion"/>
  </si>
  <si>
    <t>个</t>
    <phoneticPr fontId="4" type="noConversion"/>
  </si>
  <si>
    <t>篇</t>
    <phoneticPr fontId="4" type="noConversion"/>
  </si>
  <si>
    <t>文案撰写</t>
    <phoneticPr fontId="4" type="noConversion"/>
  </si>
  <si>
    <t>新闻稿撰写</t>
    <phoneticPr fontId="4" type="noConversion"/>
  </si>
  <si>
    <t>打印机</t>
    <phoneticPr fontId="4" type="noConversion"/>
  </si>
  <si>
    <t>每场租赁，含耗材</t>
    <phoneticPr fontId="4" type="noConversion"/>
  </si>
  <si>
    <t>台</t>
    <phoneticPr fontId="4" type="noConversion"/>
  </si>
  <si>
    <t>包含所有搭建物料和执行物料的运输，分多次运输</t>
    <phoneticPr fontId="6" type="noConversion"/>
  </si>
  <si>
    <t>展架</t>
    <phoneticPr fontId="4" type="noConversion"/>
  </si>
  <si>
    <t>每场10套，项目介绍*1，项目流程*1，患教展架*2，设备介绍*3，专家介绍*1，指示*2</t>
    <phoneticPr fontId="4" type="noConversion"/>
  </si>
  <si>
    <t>活动附料</t>
    <phoneticPr fontId="4" type="noConversion"/>
  </si>
  <si>
    <t>纸、笔、通信电缆、封边条等</t>
    <phoneticPr fontId="4" type="noConversion"/>
  </si>
  <si>
    <t xml:space="preserve">套/场 </t>
    <phoneticPr fontId="4" type="noConversion"/>
  </si>
  <si>
    <t>康康舞教练</t>
    <phoneticPr fontId="4" type="noConversion"/>
  </si>
  <si>
    <t>负责前期和当地卫生局沟通，走报批流程及现场执行</t>
    <rPh sb="0" eb="1">
      <t>quan'cheng</t>
    </rPh>
    <rPh sb="2" eb="3">
      <t>xiag'mu</t>
    </rPh>
    <rPh sb="4" eb="5">
      <t>guan'li</t>
    </rPh>
    <phoneticPr fontId="5" type="noConversion"/>
  </si>
  <si>
    <t>执行经理</t>
    <phoneticPr fontId="4" type="noConversion"/>
  </si>
  <si>
    <t>负责现场执行</t>
    <phoneticPr fontId="4" type="noConversion"/>
  </si>
  <si>
    <t>每场1人</t>
    <phoneticPr fontId="4" type="noConversion"/>
  </si>
  <si>
    <t>1-1</t>
    <phoneticPr fontId="4" type="noConversion"/>
  </si>
  <si>
    <t>3-8</t>
  </si>
  <si>
    <t>3-9</t>
  </si>
  <si>
    <t>整体合计</t>
    <phoneticPr fontId="4" type="noConversion"/>
  </si>
  <si>
    <t>租赁</t>
    <phoneticPr fontId="4" type="noConversion"/>
  </si>
  <si>
    <t>每场设备租赁及人员支持费用（按每场收取）</t>
    <phoneticPr fontId="4" type="noConversion"/>
  </si>
  <si>
    <t>跟拍脚本撰写</t>
    <phoneticPr fontId="4" type="noConversion"/>
  </si>
  <si>
    <t>次</t>
    <phoneticPr fontId="4" type="noConversion"/>
  </si>
  <si>
    <t>摄像助理</t>
    <phoneticPr fontId="6" type="noConversion"/>
  </si>
  <si>
    <t>摄像设备</t>
  </si>
  <si>
    <t>录音设备（专业无线声音采集器）</t>
    <phoneticPr fontId="6" type="noConversion"/>
  </si>
  <si>
    <t>套/天</t>
    <phoneticPr fontId="6" type="noConversion"/>
  </si>
  <si>
    <t>特效-二维动画</t>
    <phoneticPr fontId="6" type="noConversion"/>
  </si>
  <si>
    <t>配音&amp;旁白-专业配音师</t>
    <phoneticPr fontId="6" type="noConversion"/>
  </si>
  <si>
    <t>配音/配乐/字幕</t>
    <phoneticPr fontId="6" type="noConversion"/>
  </si>
  <si>
    <t>影片输出，按详细需求输出不同格式的视频</t>
    <phoneticPr fontId="6" type="noConversion"/>
  </si>
  <si>
    <t>次</t>
    <phoneticPr fontId="4" type="noConversion"/>
  </si>
  <si>
    <t>秒</t>
    <phoneticPr fontId="4" type="noConversion"/>
  </si>
  <si>
    <t>分钟</t>
    <phoneticPr fontId="4" type="noConversion"/>
  </si>
  <si>
    <t>套</t>
    <phoneticPr fontId="4" type="noConversion"/>
  </si>
  <si>
    <t>3-1</t>
    <phoneticPr fontId="4" type="noConversion"/>
  </si>
  <si>
    <t>2-7</t>
  </si>
  <si>
    <t>2-8</t>
  </si>
  <si>
    <t>2-9</t>
  </si>
  <si>
    <t>2-10</t>
  </si>
  <si>
    <t>2-11</t>
  </si>
  <si>
    <t>2-12</t>
  </si>
  <si>
    <t>2-13</t>
  </si>
  <si>
    <t>2-14</t>
  </si>
  <si>
    <t>3-24</t>
  </si>
  <si>
    <t>设备技师</t>
    <phoneticPr fontId="4" type="noConversion"/>
  </si>
  <si>
    <t>AI读片师</t>
    <phoneticPr fontId="4" type="noConversion"/>
  </si>
  <si>
    <t>转诊单</t>
    <phoneticPr fontId="4" type="noConversion"/>
  </si>
  <si>
    <t>筛查问卷</t>
    <phoneticPr fontId="4" type="noConversion"/>
  </si>
  <si>
    <t>A4</t>
    <phoneticPr fontId="4" type="noConversion"/>
  </si>
  <si>
    <t>份</t>
    <phoneticPr fontId="4" type="noConversion"/>
  </si>
  <si>
    <t>份</t>
    <phoneticPr fontId="4" type="noConversion"/>
  </si>
  <si>
    <t>3-25</t>
  </si>
  <si>
    <t>转诊办公室贴</t>
    <phoneticPr fontId="4" type="noConversion"/>
  </si>
  <si>
    <t>2-15</t>
  </si>
  <si>
    <t>个</t>
    <phoneticPr fontId="4" type="noConversion"/>
  </si>
  <si>
    <t>KT板门贴</t>
    <phoneticPr fontId="4" type="noConversion"/>
  </si>
  <si>
    <t>患教三折页</t>
    <phoneticPr fontId="4" type="noConversion"/>
  </si>
  <si>
    <t>A5大小</t>
    <phoneticPr fontId="4" type="noConversion"/>
  </si>
  <si>
    <t>个</t>
    <phoneticPr fontId="4" type="noConversion"/>
  </si>
  <si>
    <t>人/月</t>
    <phoneticPr fontId="4" type="noConversion"/>
  </si>
  <si>
    <t>记录片制作(全国多地）</t>
    <phoneticPr fontId="4" type="noConversion"/>
  </si>
  <si>
    <t>月工资+每天300的出差补贴+税费</t>
    <phoneticPr fontId="4" type="noConversion"/>
  </si>
  <si>
    <t>A4彩印</t>
    <phoneticPr fontId="4" type="noConversion"/>
  </si>
  <si>
    <t>云摄影</t>
    <phoneticPr fontId="4" type="noConversion"/>
  </si>
  <si>
    <t>天</t>
    <phoneticPr fontId="4" type="noConversion"/>
  </si>
  <si>
    <t>1-7</t>
  </si>
  <si>
    <t>1场2人</t>
    <phoneticPr fontId="4" type="noConversion"/>
  </si>
  <si>
    <t>一米栏</t>
    <phoneticPr fontId="4" type="noConversion"/>
  </si>
  <si>
    <t>每场20个</t>
    <phoneticPr fontId="4" type="noConversion"/>
  </si>
  <si>
    <t>1-8</t>
  </si>
  <si>
    <t>转诊等待区</t>
    <phoneticPr fontId="4" type="noConversion"/>
  </si>
  <si>
    <t>舞台区地毯</t>
    <phoneticPr fontId="4" type="noConversion"/>
  </si>
  <si>
    <t>垃圾筒</t>
    <phoneticPr fontId="4" type="noConversion"/>
  </si>
  <si>
    <t>排号小纸贴</t>
    <phoneticPr fontId="4" type="noConversion"/>
  </si>
  <si>
    <t>医生白大褂</t>
    <phoneticPr fontId="4" type="noConversion"/>
  </si>
  <si>
    <t>医生工作服</t>
    <phoneticPr fontId="4" type="noConversion"/>
  </si>
  <si>
    <t>工作人员工作服</t>
    <phoneticPr fontId="4" type="noConversion"/>
  </si>
  <si>
    <t>工作人员用，黑色，长袖卫衣</t>
    <phoneticPr fontId="4" type="noConversion"/>
  </si>
  <si>
    <t>工作人员工作服Logo</t>
    <phoneticPr fontId="4" type="noConversion"/>
  </si>
  <si>
    <t>张</t>
    <phoneticPr fontId="4" type="noConversion"/>
  </si>
  <si>
    <t>立式防风德展，0.8M*1.8M，双面卡槽，加重防晃，铝合金钢板</t>
    <phoneticPr fontId="4" type="noConversion"/>
  </si>
  <si>
    <t>40L，可分类垃圾桶</t>
    <phoneticPr fontId="4" type="noConversion"/>
  </si>
  <si>
    <t>卷线盘</t>
    <phoneticPr fontId="4" type="noConversion"/>
  </si>
  <si>
    <t>50米卷线盘1个，3米插线板1个，PVC压线槽10个</t>
    <phoneticPr fontId="4" type="noConversion"/>
  </si>
  <si>
    <t>个</t>
    <phoneticPr fontId="4" type="noConversion"/>
  </si>
  <si>
    <t>1-5</t>
  </si>
  <si>
    <t>1-6</t>
  </si>
  <si>
    <t>1-12</t>
  </si>
  <si>
    <t>康康人偶</t>
    <phoneticPr fontId="4" type="noConversion"/>
  </si>
  <si>
    <t>3-26</t>
  </si>
  <si>
    <t>现场秩序维护，协助患者筛查，派发礼品和宣传单</t>
    <phoneticPr fontId="4" type="noConversion"/>
  </si>
  <si>
    <t>红色，6*4米</t>
    <phoneticPr fontId="4" type="noConversion"/>
  </si>
  <si>
    <t>平米</t>
    <phoneticPr fontId="4" type="noConversion"/>
  </si>
  <si>
    <t>个</t>
    <phoneticPr fontId="4" type="noConversion"/>
  </si>
  <si>
    <t>30*42CM，桌面展示牌，雪弗板</t>
    <phoneticPr fontId="4" type="noConversion"/>
  </si>
  <si>
    <t>海报</t>
    <phoneticPr fontId="4" type="noConversion"/>
  </si>
  <si>
    <t>90*60CM。3种海报，每种10张，共30张</t>
    <phoneticPr fontId="4" type="noConversion"/>
  </si>
  <si>
    <t>2-16</t>
  </si>
  <si>
    <t>2-17</t>
  </si>
  <si>
    <t>2-18</t>
  </si>
  <si>
    <t>打印纸</t>
    <phoneticPr fontId="4" type="noConversion"/>
  </si>
  <si>
    <t>A4，一包500张，预计1天使用2包</t>
    <phoneticPr fontId="4" type="noConversion"/>
  </si>
  <si>
    <t>包</t>
    <phoneticPr fontId="4" type="noConversion"/>
  </si>
  <si>
    <t>张</t>
    <phoneticPr fontId="4" type="noConversion"/>
  </si>
  <si>
    <t>3-27</t>
  </si>
  <si>
    <t>3-28</t>
  </si>
  <si>
    <t>启动道具</t>
    <phoneticPr fontId="4" type="noConversion"/>
  </si>
  <si>
    <t>开幕卷轴租赁，高80CM，长4M，可供8-10人使用，卷轴尺寸336CM*61CM</t>
    <phoneticPr fontId="4" type="noConversion"/>
  </si>
  <si>
    <t>套</t>
    <phoneticPr fontId="4" type="noConversion"/>
  </si>
  <si>
    <t>区域台卡</t>
    <phoneticPr fontId="4" type="noConversion"/>
  </si>
  <si>
    <t>桶装水</t>
    <phoneticPr fontId="4" type="noConversion"/>
  </si>
  <si>
    <t>套</t>
    <phoneticPr fontId="4" type="noConversion"/>
  </si>
  <si>
    <t>3-29</t>
  </si>
  <si>
    <t>免责申明</t>
    <phoneticPr fontId="4" type="noConversion"/>
  </si>
  <si>
    <t>知情同意书</t>
    <phoneticPr fontId="4" type="noConversion"/>
  </si>
  <si>
    <t>3-30</t>
  </si>
  <si>
    <t>3-31</t>
  </si>
  <si>
    <t>3-32</t>
  </si>
  <si>
    <t>交通费</t>
    <phoneticPr fontId="4" type="noConversion"/>
  </si>
  <si>
    <t>餐费</t>
    <phoneticPr fontId="4" type="noConversion"/>
  </si>
  <si>
    <t>住宿，预计3次</t>
    <phoneticPr fontId="4" type="noConversion"/>
  </si>
  <si>
    <t>小时</t>
    <phoneticPr fontId="4" type="noConversion"/>
  </si>
  <si>
    <t>项目总监，包含各企业、政府机构沟通和把控、相应资料准备</t>
    <phoneticPr fontId="4" type="noConversion"/>
  </si>
  <si>
    <t>项目经理，项目整体协调、沟通、数据管理</t>
    <phoneticPr fontId="4" type="noConversion"/>
  </si>
  <si>
    <t>医学经理，学术报告撰写</t>
    <phoneticPr fontId="4" type="noConversion"/>
  </si>
  <si>
    <t>策略总监 ，创意方案，媒体方案，活动执行方案，SOP</t>
    <phoneticPr fontId="4" type="noConversion"/>
  </si>
  <si>
    <t>月</t>
    <phoneticPr fontId="4" type="noConversion"/>
  </si>
  <si>
    <t>7CM*8CM，无痕不粘贴</t>
    <phoneticPr fontId="6" type="noConversion"/>
  </si>
  <si>
    <t>餐费，13人</t>
    <phoneticPr fontId="4" type="noConversion"/>
  </si>
  <si>
    <t>张</t>
    <phoneticPr fontId="4" type="noConversion"/>
  </si>
  <si>
    <t>现场搭建工人</t>
    <phoneticPr fontId="4" type="noConversion"/>
  </si>
  <si>
    <t>人/工</t>
    <phoneticPr fontId="4" type="noConversion"/>
  </si>
  <si>
    <t>Item No.
项目编号</t>
  </si>
  <si>
    <t>Description 
费用描述</t>
  </si>
  <si>
    <t>Unit
单位</t>
  </si>
  <si>
    <t>Unit Price (exclu.TAX)
单价（不含税）</t>
  </si>
  <si>
    <t>QTY
数量</t>
  </si>
  <si>
    <t>Total
总价</t>
  </si>
  <si>
    <t>Remark
备注</t>
  </si>
  <si>
    <t>次数</t>
    <phoneticPr fontId="4" type="noConversion"/>
  </si>
  <si>
    <t>Ratecard</t>
    <phoneticPr fontId="4" type="noConversion"/>
  </si>
  <si>
    <t>Contribution Quotation Format</t>
  </si>
  <si>
    <t>Project Name
项目名称</t>
  </si>
  <si>
    <t>AZ User Name
AZ 用户</t>
  </si>
  <si>
    <t>Business Unit
事业部</t>
  </si>
  <si>
    <t>4ty Party
第四方供应商全称</t>
  </si>
  <si>
    <t>上海麦田公共关系咨询有限公司</t>
  </si>
  <si>
    <t>Event Number
活动场次</t>
  </si>
  <si>
    <t xml:space="preserve">Funding source
支持类型 </t>
  </si>
  <si>
    <t>Event Date
活动日期</t>
  </si>
  <si>
    <r>
      <t>HCO Name
HCO</t>
    </r>
    <r>
      <rPr>
        <sz val="10"/>
        <rFont val="微软雅黑"/>
        <family val="2"/>
        <charset val="134"/>
      </rPr>
      <t>全称</t>
    </r>
    <phoneticPr fontId="6" type="noConversion"/>
  </si>
  <si>
    <t>OC</t>
    <phoneticPr fontId="6" type="noConversion"/>
  </si>
  <si>
    <t>第三方赞助</t>
    <phoneticPr fontId="6" type="noConversion"/>
  </si>
  <si>
    <t>洪悦</t>
    <phoneticPr fontId="4" type="noConversion"/>
  </si>
  <si>
    <t>配音&amp;旁白-专业配音师</t>
    <phoneticPr fontId="6" type="noConversion"/>
  </si>
  <si>
    <t>Ratecard</t>
    <phoneticPr fontId="4" type="noConversion"/>
  </si>
  <si>
    <t>Sub-total</t>
    <phoneticPr fontId="4" type="noConversion"/>
  </si>
  <si>
    <t>Total</t>
    <phoneticPr fontId="4" type="noConversion"/>
  </si>
  <si>
    <r>
      <t>3. 4th Party Service Fee-</t>
    </r>
    <r>
      <rPr>
        <b/>
        <sz val="10"/>
        <rFont val="微软雅黑"/>
        <family val="2"/>
        <charset val="134"/>
      </rPr>
      <t>第四方服务费</t>
    </r>
    <phoneticPr fontId="6" type="noConversion"/>
  </si>
  <si>
    <r>
      <t>4. 4th Party Tax-</t>
    </r>
    <r>
      <rPr>
        <b/>
        <sz val="10"/>
        <rFont val="微软雅黑"/>
        <family val="2"/>
        <charset val="134"/>
      </rPr>
      <t>第四方税费</t>
    </r>
    <phoneticPr fontId="6" type="noConversion"/>
  </si>
  <si>
    <r>
      <t>2. 4th Party Service Fee-</t>
    </r>
    <r>
      <rPr>
        <b/>
        <sz val="10"/>
        <rFont val="微软雅黑"/>
        <family val="2"/>
        <charset val="134"/>
      </rPr>
      <t>第四方服务费</t>
    </r>
    <phoneticPr fontId="6" type="noConversion"/>
  </si>
  <si>
    <r>
      <t>3. 4th Party Tax-</t>
    </r>
    <r>
      <rPr>
        <b/>
        <sz val="10"/>
        <rFont val="微软雅黑"/>
        <family val="2"/>
        <charset val="134"/>
      </rPr>
      <t>第四方税费</t>
    </r>
    <phoneticPr fontId="6" type="noConversion"/>
  </si>
  <si>
    <r>
      <t>4. 4th Party Service Fee-</t>
    </r>
    <r>
      <rPr>
        <b/>
        <sz val="10"/>
        <rFont val="微软雅黑"/>
        <family val="2"/>
        <charset val="134"/>
      </rPr>
      <t>第四方服务费</t>
    </r>
    <phoneticPr fontId="6" type="noConversion"/>
  </si>
  <si>
    <r>
      <t>5. 4th Party Tax-</t>
    </r>
    <r>
      <rPr>
        <b/>
        <sz val="10"/>
        <rFont val="微软雅黑"/>
        <family val="2"/>
        <charset val="134"/>
      </rPr>
      <t>第四方税费</t>
    </r>
    <phoneticPr fontId="6" type="noConversion"/>
  </si>
  <si>
    <t>肺癌筛查防治公益行动 筛查车租赁</t>
    <phoneticPr fontId="6" type="noConversion"/>
  </si>
  <si>
    <t>Total</t>
    <phoneticPr fontId="4" type="noConversion"/>
  </si>
  <si>
    <t>Total</t>
    <phoneticPr fontId="4" type="noConversion"/>
  </si>
  <si>
    <t>肺癌筛查防治公益行动 项目整体沟通运营</t>
    <phoneticPr fontId="6" type="noConversion"/>
  </si>
  <si>
    <t>整体沟通与计划</t>
    <phoneticPr fontId="4" type="noConversion"/>
  </si>
  <si>
    <t>策划文案及考察（按每个城市收取）</t>
    <phoneticPr fontId="4" type="noConversion"/>
  </si>
  <si>
    <t>单场执行小计</t>
    <phoneticPr fontId="4" type="noConversion"/>
  </si>
  <si>
    <t>10个试点地区小计</t>
    <phoneticPr fontId="4" type="noConversion"/>
  </si>
  <si>
    <t>记录片制作</t>
    <phoneticPr fontId="4" type="noConversion"/>
  </si>
  <si>
    <t>20场执行小计</t>
    <phoneticPr fontId="4" type="noConversion"/>
  </si>
  <si>
    <t>18场执行小计</t>
    <phoneticPr fontId="4" type="noConversion"/>
  </si>
  <si>
    <t>司机补贴、车辆养护费</t>
    <phoneticPr fontId="4" type="noConversion"/>
  </si>
  <si>
    <t>筛查车租赁</t>
    <phoneticPr fontId="4" type="noConversion"/>
  </si>
  <si>
    <t>筛查车按月租赁，CT机内耗材因筛查人数进行损耗，一定量后就要进行更换，因此月租已是最低价格</t>
    <phoneticPr fontId="4" type="noConversion"/>
  </si>
  <si>
    <t>画架</t>
    <phoneticPr fontId="4" type="noConversion"/>
  </si>
  <si>
    <t>策划文案及考察（按每个筛查点收取）</t>
    <phoneticPr fontId="4" type="noConversion"/>
  </si>
  <si>
    <t>1-13</t>
  </si>
  <si>
    <t>舞台</t>
    <phoneticPr fontId="4" type="noConversion"/>
  </si>
  <si>
    <t>6*4米*0.2米</t>
    <phoneticPr fontId="4" type="noConversion"/>
  </si>
  <si>
    <t>平方</t>
    <phoneticPr fontId="4" type="noConversion"/>
  </si>
  <si>
    <t>舞台背景板</t>
    <phoneticPr fontId="4" type="noConversion"/>
  </si>
  <si>
    <t>6*4米</t>
    <phoneticPr fontId="4" type="noConversion"/>
  </si>
  <si>
    <t>2-19</t>
  </si>
  <si>
    <t>2-20</t>
  </si>
  <si>
    <t>剪彩套装</t>
    <phoneticPr fontId="4" type="noConversion"/>
  </si>
  <si>
    <t>绣球、剪刀、拖盘等</t>
    <phoneticPr fontId="4" type="noConversion"/>
  </si>
  <si>
    <t>套</t>
    <phoneticPr fontId="4" type="noConversion"/>
  </si>
  <si>
    <t>画架KT板</t>
    <phoneticPr fontId="4" type="noConversion"/>
  </si>
  <si>
    <t>60*90</t>
    <phoneticPr fontId="4" type="noConversion"/>
  </si>
  <si>
    <t>个</t>
    <phoneticPr fontId="4" type="noConversion"/>
  </si>
  <si>
    <t>6个筛查点小计</t>
    <phoneticPr fontId="4" type="noConversion"/>
  </si>
  <si>
    <t>2-5</t>
  </si>
  <si>
    <t>2-6</t>
  </si>
  <si>
    <t>3-22</t>
  </si>
  <si>
    <t>1-24</t>
  </si>
  <si>
    <t>调音台</t>
    <phoneticPr fontId="4" type="noConversion"/>
  </si>
  <si>
    <t>套</t>
    <phoneticPr fontId="4" type="noConversion"/>
  </si>
  <si>
    <t>打印机租赁带耗材</t>
    <phoneticPr fontId="6" type="noConversion"/>
  </si>
  <si>
    <t>47CM*45CM*46CM,不锈钢双层踏步梯。供患者上CT机检查使用</t>
    <phoneticPr fontId="6" type="noConversion"/>
  </si>
  <si>
    <t>个</t>
    <phoneticPr fontId="4" type="noConversion"/>
  </si>
  <si>
    <t>1-2</t>
    <phoneticPr fontId="4" type="noConversion"/>
  </si>
  <si>
    <t>1-1</t>
    <phoneticPr fontId="4" type="noConversion"/>
  </si>
  <si>
    <t>横幅</t>
    <phoneticPr fontId="4" type="noConversion"/>
  </si>
  <si>
    <t>0.6*2米</t>
    <phoneticPr fontId="4" type="noConversion"/>
  </si>
  <si>
    <t>个</t>
    <phoneticPr fontId="4" type="noConversion"/>
  </si>
  <si>
    <t>每场8工</t>
    <phoneticPr fontId="4" type="noConversion"/>
  </si>
  <si>
    <t>餐费，13人</t>
    <phoneticPr fontId="4" type="noConversion"/>
  </si>
  <si>
    <t>前期项目筹备（包括车辆洽谈+场地报批）</t>
    <phoneticPr fontId="6" type="noConversion"/>
  </si>
  <si>
    <t>踏步梯</t>
    <phoneticPr fontId="4" type="noConversion"/>
  </si>
  <si>
    <t>迪卡龙服装</t>
    <phoneticPr fontId="4" type="noConversion"/>
  </si>
  <si>
    <t>红色加绒卫衣，提供给广场舞阿姨用，19号迪卡龙客户指定采购</t>
    <phoneticPr fontId="4" type="noConversion"/>
  </si>
  <si>
    <t>1-9</t>
  </si>
  <si>
    <t>1-10</t>
    <phoneticPr fontId="4" type="noConversion"/>
  </si>
  <si>
    <t>1-11</t>
    <phoneticPr fontId="4" type="noConversion"/>
  </si>
  <si>
    <t>后期剪辑，根据创意脚本，对已经存在的素材进行剪辑、处理、拼接、合成，片长5分钟</t>
    <phoneticPr fontId="6" type="noConversion"/>
  </si>
  <si>
    <t>件</t>
    <phoneticPr fontId="4" type="noConversion"/>
  </si>
  <si>
    <t>Contribution FMV Summary</t>
  </si>
  <si>
    <t>Project Name:</t>
  </si>
  <si>
    <t xml:space="preserve">HCO Name: </t>
  </si>
  <si>
    <t xml:space="preserve">4th Party: </t>
  </si>
  <si>
    <t>Quotation-first</t>
  </si>
  <si>
    <t>Suggest price</t>
  </si>
  <si>
    <t>Price Gap</t>
  </si>
  <si>
    <t>Remark</t>
  </si>
  <si>
    <t xml:space="preserve">Match with rate card. </t>
  </si>
  <si>
    <t>TTL</t>
  </si>
  <si>
    <t>白求恩公益基金会</t>
    <phoneticPr fontId="6" type="noConversion"/>
  </si>
  <si>
    <t>视频制作和其他</t>
    <phoneticPr fontId="4" type="noConversion"/>
  </si>
  <si>
    <t>一次性物料和视频</t>
    <phoneticPr fontId="4" type="noConversion"/>
  </si>
  <si>
    <t>肺癌筛查防治公益行动 第一批全国20场筛查</t>
    <phoneticPr fontId="6" type="noConversion"/>
  </si>
  <si>
    <t>肺癌筛查防治公益行动 第二批全国18场</t>
    <phoneticPr fontId="6" type="noConversion"/>
  </si>
  <si>
    <t>肺癌筛查防治公益行动</t>
    <phoneticPr fontId="6" type="noConversion"/>
  </si>
  <si>
    <t>Mobile CT Vehicle Rental</t>
    <phoneticPr fontId="4" type="noConversion"/>
  </si>
  <si>
    <t>Creative &amp; operation</t>
    <phoneticPr fontId="4" type="noConversion"/>
  </si>
  <si>
    <t>National Mobile CT Vehicle event -20 sessions</t>
    <phoneticPr fontId="4" type="noConversion"/>
  </si>
  <si>
    <t>National Mobile CT Vehicle event -18 sessions</t>
    <phoneticPr fontId="4" type="noConversion"/>
  </si>
  <si>
    <t>H5 and Wechat platform</t>
    <phoneticPr fontId="4" type="noConversion"/>
  </si>
  <si>
    <t>Match with rate card. IT  approved.</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</si>
</sst>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6" formatCode="0.00_);[Red]\(0.00\)"/>
    <numFmt numFmtId="177" formatCode="0.00_ "/>
    <numFmt numFmtId="179" formatCode="&quot;¥&quot;#,##0.00_);[Red]\(&quot;¥&quot;#,##0.00\)"/>
    <numFmt numFmtId="180" formatCode="[$¥-804]#,##0.00;[$¥-804]\-#,##0.00"/>
    <numFmt numFmtId="181" formatCode="&quot;¥&quot;#,##0_);[Red]\(&quot;¥&quot;#,##0\)"/>
    <numFmt numFmtId="182" formatCode="0_);[Red]\(0\)"/>
    <numFmt numFmtId="184" formatCode="_(* #,##0.00_);_(* \(#,##0.00\);_(* &quot;-&quot;??_);_(@_)"/>
    <numFmt numFmtId="185" formatCode="#,##0.00_ ;\-#,##0.00\ "/>
  </numFmts>
  <fonts count="44" x14ac:knownFonts="1">
    <font>
      <sz val="11"/>
      <color theme="1"/>
      <name val="宋体"/>
      <family val="2"/>
      <scheme val="minor"/>
    </font>
    <font>
      <sz val="11"/>
      <color theme="1"/>
      <name val="宋体"/>
      <family val="2"/>
      <charset val="134"/>
      <scheme val="minor"/>
    </font>
    <font>
      <sz val="11"/>
      <color theme="1"/>
      <name val="宋体"/>
      <family val="2"/>
      <scheme val="minor"/>
    </font>
    <font>
      <sz val="12"/>
      <name val="宋体"/>
      <family val="3"/>
      <charset val="134"/>
    </font>
    <font>
      <sz val="9"/>
      <name val="宋体"/>
      <family val="3"/>
      <charset val="134"/>
      <scheme val="minor"/>
    </font>
    <font>
      <sz val="12"/>
      <name val="微软雅黑"/>
      <family val="2"/>
      <charset val="134"/>
    </font>
    <font>
      <sz val="9"/>
      <name val="宋体"/>
      <family val="3"/>
      <charset val="134"/>
    </font>
    <font>
      <b/>
      <sz val="12"/>
      <name val="微软雅黑"/>
      <family val="2"/>
      <charset val="134"/>
    </font>
    <font>
      <sz val="10"/>
      <name val="微软雅黑"/>
      <family val="2"/>
      <charset val="134"/>
    </font>
    <font>
      <sz val="12"/>
      <color indexed="8"/>
      <name val="微软雅黑"/>
      <family val="2"/>
      <charset val="134"/>
    </font>
    <font>
      <sz val="10"/>
      <color theme="1" tint="4.9989318521683403E-2"/>
      <name val="微软雅黑"/>
      <family val="2"/>
      <charset val="134"/>
    </font>
    <font>
      <b/>
      <sz val="12"/>
      <color theme="1"/>
      <name val="微软雅黑"/>
      <family val="2"/>
      <charset val="134"/>
    </font>
    <font>
      <sz val="10"/>
      <color theme="1"/>
      <name val="微软雅黑"/>
      <family val="2"/>
      <charset val="134"/>
    </font>
    <font>
      <sz val="12"/>
      <color theme="1"/>
      <name val="微软雅黑"/>
      <family val="2"/>
      <charset val="134"/>
    </font>
    <font>
      <sz val="10"/>
      <color rgb="FFFF0000"/>
      <name val="微软雅黑"/>
      <family val="2"/>
      <charset val="134"/>
    </font>
    <font>
      <sz val="11"/>
      <color theme="1"/>
      <name val="微软雅黑"/>
      <family val="2"/>
      <charset val="134"/>
    </font>
    <font>
      <sz val="10"/>
      <color indexed="8"/>
      <name val="微软雅黑"/>
      <family val="2"/>
      <charset val="134"/>
    </font>
    <font>
      <b/>
      <sz val="14"/>
      <name val="Calibri"/>
      <family val="2"/>
    </font>
    <font>
      <sz val="12"/>
      <color indexed="8"/>
      <name val="微软雅黑"/>
      <family val="2"/>
      <charset val="134"/>
    </font>
    <font>
      <b/>
      <sz val="11"/>
      <color theme="1"/>
      <name val="微软雅黑"/>
      <family val="2"/>
      <charset val="134"/>
    </font>
    <font>
      <sz val="10"/>
      <name val="Trebuchet MS"/>
      <family val="2"/>
    </font>
    <font>
      <sz val="10"/>
      <name val="Verdana"/>
      <family val="2"/>
    </font>
    <font>
      <sz val="10"/>
      <color indexed="8"/>
      <name val="Trebuchet MS"/>
      <family val="2"/>
    </font>
    <font>
      <sz val="11"/>
      <color indexed="8"/>
      <name val="宋体"/>
      <family val="3"/>
      <charset val="134"/>
    </font>
    <font>
      <b/>
      <sz val="10"/>
      <color theme="0"/>
      <name val="Trebuchet MS"/>
      <family val="2"/>
    </font>
    <font>
      <b/>
      <sz val="10"/>
      <color rgb="FFFFFFFF"/>
      <name val="Trebuchet MS"/>
      <family val="2"/>
    </font>
    <font>
      <b/>
      <sz val="10"/>
      <color theme="0"/>
      <name val="宋体"/>
      <family val="3"/>
      <charset val="134"/>
    </font>
    <font>
      <sz val="30"/>
      <name val="Trebuchet MS"/>
      <family val="2"/>
    </font>
    <font>
      <sz val="10"/>
      <color rgb="FFFF0000"/>
      <name val="Trebuchet MS"/>
      <family val="2"/>
    </font>
    <font>
      <sz val="10"/>
      <name val="宋体"/>
      <family val="2"/>
      <charset val="134"/>
    </font>
    <font>
      <b/>
      <sz val="10"/>
      <name val="Arial"/>
      <family val="2"/>
    </font>
    <font>
      <b/>
      <sz val="10"/>
      <name val="Trebuchet MS"/>
      <family val="2"/>
    </font>
    <font>
      <b/>
      <sz val="10"/>
      <name val="微软雅黑"/>
      <family val="2"/>
      <charset val="134"/>
    </font>
    <font>
      <b/>
      <sz val="10"/>
      <color indexed="8"/>
      <name val="Trebuchet MS"/>
      <family val="2"/>
    </font>
    <font>
      <sz val="10"/>
      <color theme="8"/>
      <name val="Trebuchet MS"/>
      <family val="2"/>
    </font>
    <font>
      <i/>
      <sz val="10"/>
      <color indexed="8"/>
      <name val="Trebuchet MS"/>
      <family val="2"/>
    </font>
    <font>
      <b/>
      <sz val="11"/>
      <color theme="0"/>
      <name val="Trebuchet MS"/>
      <family val="2"/>
    </font>
    <font>
      <sz val="11"/>
      <color theme="0"/>
      <name val="Trebuchet MS"/>
      <family val="2"/>
    </font>
    <font>
      <sz val="10"/>
      <color theme="0"/>
      <name val="Trebuchet MS"/>
      <family val="2"/>
    </font>
    <font>
      <sz val="12"/>
      <name val="Arial"/>
      <family val="2"/>
    </font>
    <font>
      <sz val="11"/>
      <name val="Trebuchet MS"/>
      <family val="2"/>
    </font>
    <font>
      <sz val="12"/>
      <name val="Trebuchet MS"/>
      <family val="2"/>
    </font>
    <font>
      <u/>
      <sz val="11"/>
      <name val="Trebuchet MS"/>
      <family val="2"/>
    </font>
    <font>
      <sz val="10"/>
      <color theme="1"/>
      <name val="Trebuchet MS"/>
      <family val="2"/>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rgb="FF830051"/>
        <bgColor indexed="64"/>
      </patternFill>
    </fill>
    <fill>
      <patternFill patternType="solid">
        <fgColor rgb="FF830051"/>
        <bgColor rgb="FF000000"/>
      </patternFill>
    </fill>
    <fill>
      <patternFill patternType="solid">
        <fgColor theme="9" tint="0.79998168889431442"/>
        <bgColor indexed="64"/>
      </patternFill>
    </fill>
    <fill>
      <patternFill patternType="solid">
        <fgColor theme="1" tint="0.499984740745262"/>
        <bgColor indexed="64"/>
      </patternFill>
    </fill>
    <fill>
      <patternFill patternType="solid">
        <fgColor theme="7"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s>
  <cellStyleXfs count="22">
    <xf numFmtId="180" fontId="0" fillId="0" borderId="0"/>
    <xf numFmtId="180" fontId="1" fillId="0" borderId="0">
      <alignment vertical="center"/>
    </xf>
    <xf numFmtId="180" fontId="3" fillId="0" borderId="0"/>
    <xf numFmtId="180" fontId="2" fillId="0" borderId="0"/>
    <xf numFmtId="43" fontId="3"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xf numFmtId="180" fontId="3" fillId="0" borderId="0"/>
    <xf numFmtId="180" fontId="3" fillId="0" borderId="0"/>
    <xf numFmtId="180" fontId="3" fillId="0" borderId="0"/>
    <xf numFmtId="180" fontId="3" fillId="0" borderId="0"/>
    <xf numFmtId="180" fontId="21" fillId="0" borderId="0"/>
    <xf numFmtId="180" fontId="23" fillId="0" borderId="0" applyProtection="0"/>
    <xf numFmtId="180" fontId="3" fillId="0" borderId="0"/>
    <xf numFmtId="180" fontId="3" fillId="0" borderId="0"/>
    <xf numFmtId="0" fontId="3" fillId="0" borderId="0"/>
    <xf numFmtId="0" fontId="2" fillId="0" borderId="0"/>
    <xf numFmtId="0" fontId="23" fillId="0" borderId="0" applyProtection="0"/>
    <xf numFmtId="43"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alignment vertical="center"/>
    </xf>
    <xf numFmtId="184" fontId="3" fillId="0" borderId="0" applyFont="0" applyFill="0" applyBorder="0" applyAlignment="0" applyProtection="0"/>
  </cellStyleXfs>
  <cellXfs count="233">
    <xf numFmtId="180" fontId="0" fillId="0" borderId="0" xfId="0"/>
    <xf numFmtId="176" fontId="5" fillId="0" borderId="1" xfId="4" applyNumberFormat="1" applyFont="1" applyFill="1" applyBorder="1" applyAlignment="1">
      <alignment horizontal="right"/>
    </xf>
    <xf numFmtId="180" fontId="0" fillId="0" borderId="0" xfId="0" applyAlignment="1">
      <alignment vertical="center"/>
    </xf>
    <xf numFmtId="180" fontId="8" fillId="0" borderId="1" xfId="0" applyFont="1" applyFill="1" applyBorder="1" applyAlignment="1">
      <alignment horizontal="left" vertical="center"/>
    </xf>
    <xf numFmtId="180" fontId="8" fillId="0" borderId="1" xfId="0" applyFont="1" applyFill="1" applyBorder="1" applyAlignment="1">
      <alignment vertical="center" wrapText="1"/>
    </xf>
    <xf numFmtId="180" fontId="15" fillId="0" borderId="0" xfId="0" applyFont="1"/>
    <xf numFmtId="180" fontId="14" fillId="0" borderId="1" xfId="0" applyFont="1" applyFill="1" applyBorder="1" applyAlignment="1">
      <alignment horizontal="center" vertical="center" wrapText="1"/>
    </xf>
    <xf numFmtId="180" fontId="14" fillId="0" borderId="1" xfId="0" applyFont="1" applyFill="1" applyBorder="1" applyAlignment="1">
      <alignment vertical="center" wrapText="1"/>
    </xf>
    <xf numFmtId="180" fontId="12" fillId="0" borderId="1" xfId="0" applyFont="1" applyFill="1" applyBorder="1" applyAlignment="1">
      <alignment horizontal="left" vertical="center" wrapText="1"/>
    </xf>
    <xf numFmtId="180" fontId="0" fillId="0" borderId="1" xfId="0" applyBorder="1" applyAlignment="1">
      <alignment vertical="center"/>
    </xf>
    <xf numFmtId="180" fontId="10" fillId="0" borderId="1" xfId="7" applyFont="1" applyFill="1" applyBorder="1" applyAlignment="1">
      <alignment horizontal="left" vertical="center" wrapText="1"/>
    </xf>
    <xf numFmtId="180" fontId="12" fillId="0" borderId="1" xfId="7" applyFont="1" applyFill="1" applyBorder="1" applyAlignment="1">
      <alignment horizontal="left" vertical="center" wrapText="1"/>
    </xf>
    <xf numFmtId="180" fontId="12" fillId="0" borderId="1" xfId="0" applyFont="1" applyFill="1" applyBorder="1" applyAlignment="1">
      <alignment horizontal="center" vertical="center" wrapText="1"/>
    </xf>
    <xf numFmtId="180" fontId="0" fillId="0" borderId="0" xfId="0" applyFont="1" applyAlignment="1">
      <alignment vertical="center"/>
    </xf>
    <xf numFmtId="180" fontId="11" fillId="4" borderId="1" xfId="0" applyFont="1" applyFill="1" applyBorder="1" applyAlignment="1">
      <alignment horizontal="left" vertical="center" wrapText="1"/>
    </xf>
    <xf numFmtId="180" fontId="7" fillId="0" borderId="1" xfId="0" applyFont="1" applyFill="1" applyBorder="1" applyAlignment="1">
      <alignment horizontal="right"/>
    </xf>
    <xf numFmtId="180" fontId="8" fillId="0" borderId="1" xfId="0" applyFont="1" applyFill="1" applyBorder="1" applyAlignment="1">
      <alignment horizontal="left" vertical="center" wrapText="1"/>
    </xf>
    <xf numFmtId="180" fontId="11" fillId="4" borderId="1" xfId="0" applyFont="1" applyFill="1" applyBorder="1" applyAlignment="1">
      <alignment horizontal="center" vertical="center" wrapText="1"/>
    </xf>
    <xf numFmtId="180" fontId="10" fillId="0" borderId="1" xfId="2" applyFont="1" applyFill="1" applyBorder="1" applyAlignment="1">
      <alignment horizontal="center" vertical="center"/>
    </xf>
    <xf numFmtId="180" fontId="8" fillId="0" borderId="1" xfId="0" applyFont="1" applyFill="1" applyBorder="1" applyAlignment="1">
      <alignment horizontal="center" vertical="center"/>
    </xf>
    <xf numFmtId="176" fontId="12" fillId="0" borderId="1" xfId="4" applyNumberFormat="1" applyFont="1" applyFill="1" applyBorder="1" applyAlignment="1">
      <alignment horizontal="center" vertical="center"/>
    </xf>
    <xf numFmtId="180" fontId="7" fillId="0" borderId="1" xfId="0" applyFont="1" applyFill="1" applyBorder="1" applyAlignment="1">
      <alignment horizontal="center"/>
    </xf>
    <xf numFmtId="176" fontId="5" fillId="0" borderId="1" xfId="0" applyNumberFormat="1" applyFont="1" applyFill="1" applyBorder="1" applyAlignment="1">
      <alignment horizontal="center"/>
    </xf>
    <xf numFmtId="180" fontId="0" fillId="0" borderId="0" xfId="0" applyAlignment="1">
      <alignment horizontal="center"/>
    </xf>
    <xf numFmtId="180" fontId="19" fillId="4" borderId="1" xfId="0" applyFont="1" applyFill="1" applyBorder="1" applyAlignment="1">
      <alignment horizontal="left" vertical="center" wrapText="1"/>
    </xf>
    <xf numFmtId="180" fontId="11" fillId="4" borderId="1" xfId="0" applyFont="1" applyFill="1" applyBorder="1" applyAlignment="1">
      <alignment horizontal="left" vertical="center" wrapText="1"/>
    </xf>
    <xf numFmtId="180" fontId="8" fillId="0" borderId="1" xfId="0" applyFont="1" applyFill="1" applyBorder="1" applyAlignment="1">
      <alignment horizontal="left" vertical="center" wrapText="1"/>
    </xf>
    <xf numFmtId="180" fontId="8" fillId="0" borderId="1" xfId="0" applyFont="1" applyFill="1" applyBorder="1" applyAlignment="1">
      <alignment horizontal="left" vertical="center" wrapText="1"/>
    </xf>
    <xf numFmtId="180" fontId="12" fillId="0" borderId="1" xfId="0" applyFont="1" applyFill="1" applyBorder="1" applyAlignment="1">
      <alignment horizontal="center" vertical="center"/>
    </xf>
    <xf numFmtId="180" fontId="11" fillId="4" borderId="1" xfId="0" applyFont="1" applyFill="1" applyBorder="1" applyAlignment="1">
      <alignment horizontal="left" vertical="center" wrapText="1"/>
    </xf>
    <xf numFmtId="180" fontId="8" fillId="3" borderId="1" xfId="0" applyFont="1" applyFill="1" applyBorder="1" applyAlignment="1">
      <alignment vertical="center" wrapText="1"/>
    </xf>
    <xf numFmtId="180" fontId="10" fillId="3" borderId="1" xfId="7" applyFont="1" applyFill="1" applyBorder="1" applyAlignment="1">
      <alignment horizontal="left" vertical="center" wrapText="1"/>
    </xf>
    <xf numFmtId="180" fontId="8" fillId="3" borderId="1" xfId="0" applyFont="1" applyFill="1" applyBorder="1" applyAlignment="1">
      <alignment horizontal="left" vertical="center"/>
    </xf>
    <xf numFmtId="180" fontId="12" fillId="3" borderId="1" xfId="0" applyFont="1" applyFill="1" applyBorder="1" applyAlignment="1">
      <alignment horizontal="left" vertical="center" wrapText="1"/>
    </xf>
    <xf numFmtId="180" fontId="0" fillId="3" borderId="0" xfId="0" applyFill="1" applyAlignment="1">
      <alignment vertical="center"/>
    </xf>
    <xf numFmtId="180" fontId="8" fillId="3" borderId="1" xfId="0" applyFont="1" applyFill="1" applyBorder="1" applyAlignment="1">
      <alignment horizontal="left" vertical="center" wrapText="1"/>
    </xf>
    <xf numFmtId="180" fontId="12" fillId="3" borderId="1" xfId="7" applyFont="1" applyFill="1" applyBorder="1" applyAlignment="1">
      <alignment horizontal="left" vertical="center" wrapText="1"/>
    </xf>
    <xf numFmtId="180" fontId="13" fillId="3" borderId="1" xfId="2" applyFont="1" applyFill="1" applyBorder="1" applyAlignment="1">
      <alignment horizontal="left" vertical="center"/>
    </xf>
    <xf numFmtId="180" fontId="0" fillId="3" borderId="0" xfId="0" applyFont="1" applyFill="1" applyAlignment="1">
      <alignment vertical="center"/>
    </xf>
    <xf numFmtId="180" fontId="18" fillId="3" borderId="1" xfId="2" applyFont="1" applyFill="1" applyBorder="1" applyAlignment="1">
      <alignment horizontal="left" vertical="center"/>
    </xf>
    <xf numFmtId="180" fontId="8" fillId="3" borderId="1" xfId="0" applyFont="1" applyFill="1" applyBorder="1" applyAlignment="1">
      <alignment horizontal="left" vertical="center"/>
    </xf>
    <xf numFmtId="180" fontId="20" fillId="0" borderId="0" xfId="9" applyFont="1"/>
    <xf numFmtId="180" fontId="22" fillId="5" borderId="1" xfId="11" applyFont="1" applyFill="1" applyBorder="1" applyAlignment="1" applyProtection="1">
      <alignment wrapText="1"/>
      <protection locked="0"/>
    </xf>
    <xf numFmtId="179" fontId="8" fillId="0" borderId="1" xfId="0" applyNumberFormat="1" applyFont="1" applyFill="1" applyBorder="1" applyAlignment="1">
      <alignment horizontal="right" vertical="center"/>
    </xf>
    <xf numFmtId="179" fontId="12" fillId="0" borderId="1" xfId="4" applyNumberFormat="1" applyFont="1" applyFill="1" applyBorder="1" applyAlignment="1">
      <alignment horizontal="right" vertical="center"/>
    </xf>
    <xf numFmtId="179" fontId="8" fillId="3" borderId="1" xfId="0" applyNumberFormat="1" applyFont="1" applyFill="1" applyBorder="1" applyAlignment="1">
      <alignment horizontal="right" vertical="center"/>
    </xf>
    <xf numFmtId="179" fontId="12" fillId="3" borderId="1" xfId="4" applyNumberFormat="1" applyFont="1" applyFill="1" applyBorder="1" applyAlignment="1">
      <alignment horizontal="right" vertical="center"/>
    </xf>
    <xf numFmtId="179" fontId="7" fillId="0" borderId="1" xfId="0" applyNumberFormat="1" applyFont="1" applyFill="1" applyBorder="1" applyAlignment="1">
      <alignment horizontal="right" vertical="center"/>
    </xf>
    <xf numFmtId="179" fontId="11" fillId="0" borderId="1" xfId="4" applyNumberFormat="1" applyFont="1" applyFill="1" applyBorder="1" applyAlignment="1">
      <alignment horizontal="right" vertical="center"/>
    </xf>
    <xf numFmtId="179" fontId="7" fillId="0" borderId="1" xfId="0" applyNumberFormat="1" applyFont="1" applyFill="1" applyBorder="1" applyAlignment="1">
      <alignment horizontal="right"/>
    </xf>
    <xf numFmtId="179" fontId="11" fillId="4" borderId="1" xfId="0" applyNumberFormat="1" applyFont="1" applyFill="1" applyBorder="1" applyAlignment="1">
      <alignment horizontal="left" vertical="center" wrapText="1"/>
    </xf>
    <xf numFmtId="179" fontId="12" fillId="3" borderId="1" xfId="0" applyNumberFormat="1" applyFont="1" applyFill="1" applyBorder="1" applyAlignment="1">
      <alignment horizontal="right" vertical="center"/>
    </xf>
    <xf numFmtId="179" fontId="0" fillId="0" borderId="0" xfId="0" applyNumberFormat="1"/>
    <xf numFmtId="180" fontId="7" fillId="0" borderId="2" xfId="0" applyFont="1" applyFill="1" applyBorder="1" applyAlignment="1">
      <alignment horizontal="right"/>
    </xf>
    <xf numFmtId="180" fontId="7" fillId="0" borderId="3" xfId="0" applyFont="1" applyFill="1" applyBorder="1" applyAlignment="1">
      <alignment horizontal="right"/>
    </xf>
    <xf numFmtId="179" fontId="7" fillId="0" borderId="3" xfId="0" applyNumberFormat="1" applyFont="1" applyFill="1" applyBorder="1" applyAlignment="1">
      <alignment horizontal="right"/>
    </xf>
    <xf numFmtId="179" fontId="11" fillId="0" borderId="3" xfId="4" applyNumberFormat="1" applyFont="1" applyFill="1" applyBorder="1" applyAlignment="1">
      <alignment horizontal="right" vertical="center"/>
    </xf>
    <xf numFmtId="180" fontId="14" fillId="0" borderId="4" xfId="0" applyFont="1" applyFill="1" applyBorder="1" applyAlignment="1">
      <alignment horizontal="center" vertical="center" wrapText="1"/>
    </xf>
    <xf numFmtId="180" fontId="11" fillId="4" borderId="1" xfId="0" applyFont="1" applyFill="1" applyBorder="1" applyAlignment="1">
      <alignment horizontal="left" vertical="center"/>
    </xf>
    <xf numFmtId="180" fontId="12" fillId="0" borderId="1" xfId="0" applyFont="1" applyFill="1" applyBorder="1" applyAlignment="1" applyProtection="1">
      <alignment horizontal="left" vertical="center" wrapText="1"/>
    </xf>
    <xf numFmtId="180" fontId="12" fillId="0" borderId="1" xfId="0" applyFont="1" applyFill="1" applyBorder="1" applyAlignment="1" applyProtection="1">
      <alignment horizontal="center" vertical="center"/>
    </xf>
    <xf numFmtId="181" fontId="8" fillId="0" borderId="1" xfId="0" applyNumberFormat="1" applyFont="1" applyFill="1" applyBorder="1" applyAlignment="1">
      <alignment vertical="center"/>
    </xf>
    <xf numFmtId="182" fontId="8" fillId="0" borderId="1" xfId="4" applyNumberFormat="1" applyFont="1" applyFill="1" applyBorder="1" applyAlignment="1">
      <alignment horizontal="right" vertical="center"/>
    </xf>
    <xf numFmtId="180" fontId="12" fillId="0" borderId="1" xfId="0" applyFont="1" applyFill="1" applyBorder="1" applyAlignment="1" applyProtection="1">
      <alignment vertical="center" wrapText="1"/>
    </xf>
    <xf numFmtId="180" fontId="8" fillId="3" borderId="1" xfId="0" applyFont="1" applyFill="1" applyBorder="1" applyAlignment="1">
      <alignment horizontal="left" vertical="center"/>
    </xf>
    <xf numFmtId="180" fontId="8" fillId="3" borderId="1" xfId="0" applyFont="1" applyFill="1" applyBorder="1" applyAlignment="1">
      <alignment horizontal="left" vertical="center"/>
    </xf>
    <xf numFmtId="179" fontId="8" fillId="0" borderId="1" xfId="0" applyNumberFormat="1" applyFont="1" applyFill="1" applyBorder="1" applyAlignment="1">
      <alignment vertical="center"/>
    </xf>
    <xf numFmtId="180" fontId="8" fillId="3" borderId="1" xfId="0" applyFont="1" applyFill="1" applyBorder="1" applyAlignment="1">
      <alignment horizontal="left" vertical="center"/>
    </xf>
    <xf numFmtId="182" fontId="8" fillId="3" borderId="1" xfId="0" applyNumberFormat="1" applyFont="1" applyFill="1" applyBorder="1" applyAlignment="1">
      <alignment horizontal="right" vertical="center"/>
    </xf>
    <xf numFmtId="182" fontId="8" fillId="0" borderId="1" xfId="0" applyNumberFormat="1" applyFont="1" applyFill="1" applyBorder="1" applyAlignment="1">
      <alignment horizontal="right" vertical="center"/>
    </xf>
    <xf numFmtId="182" fontId="12" fillId="3" borderId="1" xfId="0" applyNumberFormat="1" applyFont="1" applyFill="1" applyBorder="1" applyAlignment="1">
      <alignment horizontal="right" vertical="center"/>
    </xf>
    <xf numFmtId="182" fontId="11" fillId="4" borderId="1" xfId="0" applyNumberFormat="1" applyFont="1" applyFill="1" applyBorder="1" applyAlignment="1">
      <alignment horizontal="left" vertical="center" wrapText="1"/>
    </xf>
    <xf numFmtId="182" fontId="7" fillId="0" borderId="1" xfId="0" applyNumberFormat="1" applyFont="1" applyFill="1" applyBorder="1" applyAlignment="1">
      <alignment horizontal="right"/>
    </xf>
    <xf numFmtId="182" fontId="7" fillId="0" borderId="3" xfId="0" applyNumberFormat="1" applyFont="1" applyFill="1" applyBorder="1" applyAlignment="1">
      <alignment horizontal="right"/>
    </xf>
    <xf numFmtId="182" fontId="0" fillId="0" borderId="0" xfId="0" applyNumberFormat="1"/>
    <xf numFmtId="180" fontId="8" fillId="0" borderId="6" xfId="0" applyFont="1" applyFill="1" applyBorder="1" applyAlignment="1">
      <alignment horizontal="left" vertical="center" wrapText="1"/>
    </xf>
    <xf numFmtId="180" fontId="8" fillId="3" borderId="1" xfId="0" applyFont="1" applyFill="1" applyBorder="1" applyAlignment="1">
      <alignment horizontal="left" vertical="center"/>
    </xf>
    <xf numFmtId="180" fontId="8" fillId="3" borderId="1" xfId="0" applyFont="1" applyFill="1" applyBorder="1" applyAlignment="1">
      <alignment horizontal="left" vertical="center"/>
    </xf>
    <xf numFmtId="182" fontId="17" fillId="4" borderId="1" xfId="0" applyNumberFormat="1" applyFont="1" applyFill="1" applyBorder="1" applyAlignment="1">
      <alignment horizontal="center" vertical="center"/>
    </xf>
    <xf numFmtId="182" fontId="16" fillId="0" borderId="1" xfId="0" applyNumberFormat="1" applyFont="1" applyFill="1" applyBorder="1" applyAlignment="1">
      <alignment horizontal="center" vertical="center"/>
    </xf>
    <xf numFmtId="182" fontId="0" fillId="0" borderId="1" xfId="0" applyNumberFormat="1" applyBorder="1"/>
    <xf numFmtId="182" fontId="12" fillId="0" borderId="1" xfId="0" applyNumberFormat="1" applyFont="1" applyFill="1" applyBorder="1" applyAlignment="1">
      <alignment horizontal="center" vertical="center"/>
    </xf>
    <xf numFmtId="182" fontId="0" fillId="0" borderId="1" xfId="0" applyNumberFormat="1" applyBorder="1" applyAlignment="1">
      <alignment vertical="center"/>
    </xf>
    <xf numFmtId="182" fontId="11" fillId="4" borderId="1" xfId="0" applyNumberFormat="1" applyFont="1" applyFill="1" applyBorder="1" applyAlignment="1">
      <alignment horizontal="center" vertical="center" wrapText="1"/>
    </xf>
    <xf numFmtId="182" fontId="10" fillId="0" borderId="1" xfId="2" applyNumberFormat="1" applyFont="1" applyFill="1" applyBorder="1" applyAlignment="1">
      <alignment horizontal="center" vertical="center"/>
    </xf>
    <xf numFmtId="182" fontId="7" fillId="0" borderId="1" xfId="0" applyNumberFormat="1" applyFont="1" applyFill="1" applyBorder="1" applyAlignment="1">
      <alignment horizontal="center"/>
    </xf>
    <xf numFmtId="182" fontId="0" fillId="0" borderId="0" xfId="0" applyNumberFormat="1" applyAlignment="1">
      <alignment horizontal="center"/>
    </xf>
    <xf numFmtId="182" fontId="12" fillId="3" borderId="1" xfId="0" applyNumberFormat="1" applyFont="1" applyFill="1" applyBorder="1" applyAlignment="1">
      <alignment horizontal="center" vertical="center"/>
    </xf>
    <xf numFmtId="182" fontId="15" fillId="0" borderId="1" xfId="0" applyNumberFormat="1" applyFont="1" applyBorder="1"/>
    <xf numFmtId="182" fontId="12" fillId="0" borderId="1" xfId="0" applyNumberFormat="1" applyFont="1" applyFill="1" applyBorder="1" applyAlignment="1">
      <alignment horizontal="right" vertical="center"/>
    </xf>
    <xf numFmtId="180" fontId="11" fillId="4" borderId="1" xfId="0" applyFont="1" applyFill="1" applyBorder="1" applyAlignment="1">
      <alignment horizontal="left" vertical="center" wrapText="1"/>
    </xf>
    <xf numFmtId="177" fontId="8" fillId="3" borderId="1" xfId="14" applyNumberFormat="1" applyFont="1" applyFill="1" applyBorder="1" applyAlignment="1">
      <alignment vertical="center"/>
    </xf>
    <xf numFmtId="182" fontId="8" fillId="0" borderId="0" xfId="0" applyNumberFormat="1" applyFont="1" applyFill="1" applyBorder="1" applyAlignment="1">
      <alignment horizontal="right" vertical="center"/>
    </xf>
    <xf numFmtId="179" fontId="8" fillId="0" borderId="0" xfId="0" applyNumberFormat="1" applyFont="1" applyFill="1" applyBorder="1" applyAlignment="1">
      <alignment horizontal="right" vertical="center"/>
    </xf>
    <xf numFmtId="176" fontId="12" fillId="0" borderId="2" xfId="4" applyNumberFormat="1" applyFont="1" applyFill="1" applyBorder="1" applyAlignment="1">
      <alignment horizontal="right" vertical="center"/>
    </xf>
    <xf numFmtId="176" fontId="13" fillId="0" borderId="2" xfId="0" applyNumberFormat="1" applyFont="1" applyFill="1" applyBorder="1" applyAlignment="1"/>
    <xf numFmtId="180" fontId="11" fillId="4" borderId="2" xfId="0" applyFont="1" applyFill="1" applyBorder="1" applyAlignment="1">
      <alignment horizontal="left" vertical="center" wrapText="1"/>
    </xf>
    <xf numFmtId="176" fontId="13" fillId="0" borderId="2" xfId="4" applyNumberFormat="1" applyFont="1" applyFill="1" applyBorder="1" applyAlignment="1">
      <alignment horizontal="right" vertical="center"/>
    </xf>
    <xf numFmtId="176" fontId="5" fillId="0" borderId="2" xfId="0" applyNumberFormat="1" applyFont="1" applyFill="1" applyBorder="1" applyAlignment="1"/>
    <xf numFmtId="180" fontId="0" fillId="0" borderId="1" xfId="0" applyBorder="1"/>
    <xf numFmtId="180" fontId="0" fillId="0" borderId="1" xfId="0" applyFont="1" applyBorder="1" applyAlignment="1">
      <alignment vertical="center"/>
    </xf>
    <xf numFmtId="180" fontId="0" fillId="3" borderId="1" xfId="0" applyFill="1" applyBorder="1" applyAlignment="1">
      <alignment vertical="center"/>
    </xf>
    <xf numFmtId="180" fontId="20" fillId="0" borderId="1" xfId="9" applyFont="1" applyBorder="1"/>
    <xf numFmtId="180" fontId="0" fillId="3" borderId="1" xfId="0" applyFont="1" applyFill="1" applyBorder="1" applyAlignment="1">
      <alignment vertical="center"/>
    </xf>
    <xf numFmtId="180" fontId="8" fillId="0" borderId="1" xfId="0" applyFont="1" applyFill="1" applyBorder="1" applyAlignment="1">
      <alignment horizontal="right" vertical="center"/>
    </xf>
    <xf numFmtId="180" fontId="8" fillId="3" borderId="1" xfId="0" applyFont="1" applyFill="1" applyBorder="1" applyAlignment="1">
      <alignment horizontal="right" vertical="center"/>
    </xf>
    <xf numFmtId="180" fontId="11" fillId="4" borderId="9" xfId="0" applyFont="1" applyFill="1" applyBorder="1" applyAlignment="1">
      <alignment vertical="center" wrapText="1"/>
    </xf>
    <xf numFmtId="180" fontId="11" fillId="4" borderId="10" xfId="0" applyFont="1" applyFill="1" applyBorder="1" applyAlignment="1">
      <alignment vertical="center" wrapText="1"/>
    </xf>
    <xf numFmtId="180" fontId="11" fillId="4" borderId="1" xfId="0" applyFont="1" applyFill="1" applyBorder="1" applyAlignment="1">
      <alignment vertical="center" wrapText="1"/>
    </xf>
    <xf numFmtId="180" fontId="24" fillId="6" borderId="11" xfId="9" applyFont="1" applyFill="1" applyBorder="1" applyAlignment="1">
      <alignment horizontal="center" wrapText="1"/>
    </xf>
    <xf numFmtId="180" fontId="24" fillId="6" borderId="12" xfId="9" applyFont="1" applyFill="1" applyBorder="1" applyAlignment="1" applyProtection="1">
      <alignment horizontal="center" wrapText="1"/>
      <protection locked="0"/>
    </xf>
    <xf numFmtId="180" fontId="24" fillId="6" borderId="12" xfId="11" applyNumberFormat="1" applyFont="1" applyFill="1" applyBorder="1" applyAlignment="1" applyProtection="1">
      <alignment horizontal="center" vertical="center" wrapText="1"/>
      <protection locked="0"/>
    </xf>
    <xf numFmtId="180" fontId="24" fillId="6" borderId="12" xfId="11" applyFont="1" applyFill="1" applyBorder="1" applyAlignment="1" applyProtection="1">
      <alignment horizontal="center" vertical="center" wrapText="1"/>
      <protection locked="0"/>
    </xf>
    <xf numFmtId="180" fontId="24" fillId="6" borderId="13" xfId="9" applyFont="1" applyFill="1" applyBorder="1" applyAlignment="1" applyProtection="1">
      <alignment horizontal="center" wrapText="1"/>
      <protection locked="0"/>
    </xf>
    <xf numFmtId="180" fontId="26" fillId="6" borderId="12" xfId="11" applyFont="1" applyFill="1" applyBorder="1" applyAlignment="1" applyProtection="1">
      <alignment horizontal="center" vertical="center" wrapText="1"/>
      <protection locked="0"/>
    </xf>
    <xf numFmtId="180" fontId="28" fillId="0" borderId="0" xfId="9" applyFont="1"/>
    <xf numFmtId="180" fontId="20" fillId="0" borderId="0" xfId="0" applyFont="1" applyAlignment="1">
      <alignment horizontal="left" vertical="center" wrapText="1"/>
    </xf>
    <xf numFmtId="180" fontId="20" fillId="0" borderId="0" xfId="0" applyNumberFormat="1" applyFont="1" applyAlignment="1">
      <alignment horizontal="left" vertical="center" wrapText="1"/>
    </xf>
    <xf numFmtId="180" fontId="29" fillId="0" borderId="3" xfId="9" applyFont="1" applyBorder="1" applyAlignment="1">
      <alignment horizontal="center"/>
    </xf>
    <xf numFmtId="180" fontId="20" fillId="0" borderId="3" xfId="9" applyFont="1" applyBorder="1" applyAlignment="1">
      <alignment horizontal="center"/>
    </xf>
    <xf numFmtId="180" fontId="20" fillId="0" borderId="3" xfId="9" applyFont="1" applyFill="1" applyBorder="1" applyAlignment="1">
      <alignment horizontal="center"/>
    </xf>
    <xf numFmtId="180" fontId="30" fillId="0" borderId="0" xfId="0" applyFont="1" applyAlignment="1">
      <alignment horizontal="left" vertical="center" wrapText="1"/>
    </xf>
    <xf numFmtId="180" fontId="20" fillId="0" borderId="0" xfId="9" applyNumberFormat="1" applyFont="1"/>
    <xf numFmtId="180" fontId="20" fillId="0" borderId="0" xfId="9" applyFont="1" applyFill="1"/>
    <xf numFmtId="180" fontId="20" fillId="0" borderId="0" xfId="9" applyNumberFormat="1" applyFont="1" applyFill="1"/>
    <xf numFmtId="180" fontId="24" fillId="6" borderId="13" xfId="9" applyFont="1" applyFill="1" applyBorder="1" applyAlignment="1" applyProtection="1">
      <alignment horizontal="center" vertical="center" wrapText="1"/>
      <protection locked="0"/>
    </xf>
    <xf numFmtId="180" fontId="24" fillId="6" borderId="11" xfId="9" applyFont="1" applyFill="1" applyBorder="1" applyAlignment="1">
      <alignment horizontal="center" vertical="center" wrapText="1"/>
    </xf>
    <xf numFmtId="180" fontId="24" fillId="6" borderId="12" xfId="9" applyFont="1" applyFill="1" applyBorder="1" applyAlignment="1" applyProtection="1">
      <alignment horizontal="center" vertical="center" wrapText="1"/>
      <protection locked="0"/>
    </xf>
    <xf numFmtId="180" fontId="31" fillId="4" borderId="1" xfId="11" applyFont="1" applyFill="1" applyBorder="1" applyAlignment="1" applyProtection="1">
      <alignment horizontal="left" vertical="center"/>
      <protection locked="0"/>
    </xf>
    <xf numFmtId="180" fontId="20" fillId="4" borderId="1" xfId="9" applyFont="1" applyFill="1" applyBorder="1" applyAlignment="1" applyProtection="1">
      <alignment horizontal="center"/>
      <protection locked="0"/>
    </xf>
    <xf numFmtId="180" fontId="34" fillId="4" borderId="1" xfId="11" applyNumberFormat="1" applyFont="1" applyFill="1" applyBorder="1" applyAlignment="1" applyProtection="1">
      <alignment horizontal="center" vertical="center" wrapText="1"/>
      <protection locked="0"/>
    </xf>
    <xf numFmtId="180" fontId="34" fillId="4" borderId="1" xfId="11" applyFont="1" applyFill="1" applyBorder="1" applyAlignment="1" applyProtection="1">
      <alignment horizontal="center" vertical="center" wrapText="1"/>
      <protection locked="0"/>
    </xf>
    <xf numFmtId="180" fontId="20" fillId="0" borderId="0" xfId="9" applyFont="1" applyAlignment="1">
      <alignment wrapText="1"/>
    </xf>
    <xf numFmtId="180" fontId="35" fillId="4" borderId="1" xfId="11" applyFont="1" applyFill="1" applyBorder="1" applyAlignment="1" applyProtection="1">
      <alignment horizontal="left"/>
      <protection locked="0"/>
    </xf>
    <xf numFmtId="49" fontId="31" fillId="4" borderId="1" xfId="11" applyNumberFormat="1" applyFont="1" applyFill="1" applyBorder="1" applyAlignment="1" applyProtection="1">
      <alignment horizontal="left" vertical="center"/>
      <protection locked="0"/>
    </xf>
    <xf numFmtId="180" fontId="33" fillId="4" borderId="1" xfId="11" applyFont="1" applyFill="1" applyBorder="1" applyAlignment="1" applyProtection="1">
      <alignment horizontal="left" vertical="center" wrapText="1"/>
      <protection locked="0"/>
    </xf>
    <xf numFmtId="180" fontId="33" fillId="4" borderId="1" xfId="11" applyNumberFormat="1" applyFont="1" applyFill="1" applyBorder="1" applyAlignment="1" applyProtection="1">
      <alignment horizontal="left" vertical="center" wrapText="1"/>
      <protection locked="0"/>
    </xf>
    <xf numFmtId="180" fontId="20" fillId="4" borderId="1" xfId="9" applyFont="1" applyFill="1" applyBorder="1"/>
    <xf numFmtId="180" fontId="28" fillId="4" borderId="1" xfId="9" applyFont="1" applyFill="1" applyBorder="1"/>
    <xf numFmtId="180" fontId="34" fillId="4" borderId="1" xfId="9" applyFont="1" applyFill="1" applyBorder="1"/>
    <xf numFmtId="180" fontId="20" fillId="4" borderId="1" xfId="9" applyFont="1" applyFill="1" applyBorder="1" applyAlignment="1" applyProtection="1">
      <alignment horizontal="left" vertical="center"/>
      <protection locked="0"/>
    </xf>
    <xf numFmtId="9" fontId="28" fillId="4" borderId="1" xfId="9" applyNumberFormat="1" applyFont="1" applyFill="1" applyBorder="1"/>
    <xf numFmtId="180" fontId="34" fillId="4" borderId="1" xfId="9" applyFont="1" applyFill="1" applyBorder="1" applyAlignment="1">
      <alignment vertical="center" wrapText="1"/>
    </xf>
    <xf numFmtId="180" fontId="31" fillId="0" borderId="1" xfId="11" applyFont="1" applyFill="1" applyBorder="1" applyAlignment="1" applyProtection="1">
      <alignment horizontal="left" vertical="center"/>
      <protection locked="0"/>
    </xf>
    <xf numFmtId="180" fontId="35" fillId="0" borderId="1" xfId="11" applyFont="1" applyFill="1" applyBorder="1" applyAlignment="1" applyProtection="1">
      <alignment horizontal="left"/>
      <protection locked="0"/>
    </xf>
    <xf numFmtId="180" fontId="22" fillId="0" borderId="1" xfId="11" applyNumberFormat="1" applyFont="1" applyFill="1" applyBorder="1" applyAlignment="1" applyProtection="1">
      <alignment horizontal="left" vertical="center" wrapText="1"/>
      <protection locked="0"/>
    </xf>
    <xf numFmtId="180" fontId="22" fillId="0" borderId="1" xfId="11" applyFont="1" applyFill="1" applyBorder="1" applyAlignment="1" applyProtection="1">
      <alignment horizontal="center" vertical="center" wrapText="1"/>
      <protection locked="0"/>
    </xf>
    <xf numFmtId="180" fontId="22" fillId="0" borderId="1" xfId="11" applyNumberFormat="1" applyFont="1" applyFill="1" applyBorder="1" applyAlignment="1" applyProtection="1">
      <alignment horizontal="center" vertical="center" wrapText="1"/>
      <protection locked="0"/>
    </xf>
    <xf numFmtId="180" fontId="20" fillId="0" borderId="1" xfId="9" applyFont="1" applyFill="1" applyBorder="1" applyAlignment="1" applyProtection="1">
      <alignment horizontal="left" vertical="center"/>
      <protection locked="0"/>
    </xf>
    <xf numFmtId="180" fontId="28" fillId="0" borderId="1" xfId="9" applyFont="1" applyBorder="1"/>
    <xf numFmtId="180" fontId="37" fillId="6" borderId="1" xfId="11" applyNumberFormat="1" applyFont="1" applyFill="1" applyBorder="1" applyAlignment="1" applyProtection="1">
      <alignment horizontal="center"/>
      <protection locked="0"/>
    </xf>
    <xf numFmtId="180" fontId="37" fillId="6" borderId="1" xfId="9" applyFont="1" applyFill="1" applyBorder="1" applyAlignment="1" applyProtection="1">
      <alignment horizontal="center" vertical="center"/>
      <protection locked="0"/>
    </xf>
    <xf numFmtId="180" fontId="28" fillId="6" borderId="1" xfId="9" applyFont="1" applyFill="1" applyBorder="1"/>
    <xf numFmtId="180" fontId="38" fillId="6" borderId="1" xfId="9" applyFont="1" applyFill="1" applyBorder="1"/>
    <xf numFmtId="10" fontId="33" fillId="4" borderId="1" xfId="11" applyNumberFormat="1" applyFont="1" applyFill="1" applyBorder="1" applyAlignment="1" applyProtection="1">
      <alignment horizontal="right" vertical="center" wrapText="1"/>
      <protection locked="0"/>
    </xf>
    <xf numFmtId="180" fontId="0" fillId="4" borderId="1" xfId="0" applyFill="1" applyBorder="1" applyAlignment="1">
      <alignment vertical="center"/>
    </xf>
    <xf numFmtId="180" fontId="31" fillId="4" borderId="1" xfId="11" applyNumberFormat="1" applyFont="1" applyFill="1" applyBorder="1" applyAlignment="1" applyProtection="1">
      <alignment horizontal="left" vertical="center"/>
      <protection locked="0"/>
    </xf>
    <xf numFmtId="10" fontId="33" fillId="2" borderId="1" xfId="11" applyNumberFormat="1" applyFont="1" applyFill="1" applyBorder="1" applyAlignment="1" applyProtection="1">
      <alignment horizontal="right" vertical="center" wrapText="1"/>
      <protection locked="0"/>
    </xf>
    <xf numFmtId="180" fontId="8" fillId="3" borderId="1" xfId="0" applyFont="1" applyFill="1" applyBorder="1" applyAlignment="1">
      <alignment horizontal="left" vertical="center"/>
    </xf>
    <xf numFmtId="49" fontId="24" fillId="6" borderId="11" xfId="9" applyNumberFormat="1" applyFont="1" applyFill="1" applyBorder="1" applyAlignment="1">
      <alignment horizontal="center" wrapText="1"/>
    </xf>
    <xf numFmtId="49" fontId="17" fillId="4"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180" fontId="9" fillId="3" borderId="1" xfId="2" applyFont="1" applyFill="1" applyBorder="1" applyAlignment="1">
      <alignment horizontal="left" vertical="center"/>
    </xf>
    <xf numFmtId="49" fontId="12" fillId="3" borderId="1" xfId="0" applyNumberFormat="1" applyFont="1" applyFill="1" applyBorder="1" applyAlignment="1">
      <alignment horizontal="center" vertical="center"/>
    </xf>
    <xf numFmtId="180" fontId="8" fillId="3" borderId="1" xfId="14" applyFont="1" applyFill="1" applyBorder="1" applyAlignment="1">
      <alignment horizontal="left" vertical="center"/>
    </xf>
    <xf numFmtId="49" fontId="20" fillId="0" borderId="0" xfId="0" applyNumberFormat="1" applyFont="1" applyAlignment="1">
      <alignment horizontal="left" vertical="center" wrapText="1"/>
    </xf>
    <xf numFmtId="49" fontId="20" fillId="0" borderId="0" xfId="9" applyNumberFormat="1" applyFont="1"/>
    <xf numFmtId="49" fontId="0" fillId="0" borderId="1" xfId="0" applyNumberFormat="1" applyBorder="1" applyAlignment="1">
      <alignment vertical="center"/>
    </xf>
    <xf numFmtId="49" fontId="12" fillId="0" borderId="1" xfId="0" applyNumberFormat="1" applyFont="1" applyFill="1" applyBorder="1" applyAlignment="1">
      <alignment horizontal="center" vertical="center"/>
    </xf>
    <xf numFmtId="49" fontId="31" fillId="0" borderId="1" xfId="11" applyNumberFormat="1" applyFont="1" applyFill="1" applyBorder="1" applyAlignment="1" applyProtection="1">
      <alignment horizontal="left" vertical="center"/>
      <protection locked="0"/>
    </xf>
    <xf numFmtId="49" fontId="0" fillId="0" borderId="0" xfId="0" applyNumberFormat="1"/>
    <xf numFmtId="180" fontId="11" fillId="4" borderId="9" xfId="0" applyFont="1" applyFill="1" applyBorder="1" applyAlignment="1">
      <alignment vertical="center"/>
    </xf>
    <xf numFmtId="180" fontId="20" fillId="4" borderId="1" xfId="9" applyFont="1" applyFill="1" applyBorder="1" applyAlignment="1">
      <alignment horizontal="right"/>
    </xf>
    <xf numFmtId="182" fontId="8" fillId="0" borderId="1" xfId="0" applyNumberFormat="1" applyFont="1" applyBorder="1" applyAlignment="1">
      <alignment horizontal="right" vertical="center"/>
    </xf>
    <xf numFmtId="180" fontId="8" fillId="8" borderId="1" xfId="0" applyFont="1" applyFill="1" applyBorder="1" applyAlignment="1">
      <alignment horizontal="center" vertical="center"/>
    </xf>
    <xf numFmtId="182" fontId="8" fillId="8" borderId="1" xfId="0" applyNumberFormat="1" applyFont="1" applyFill="1" applyBorder="1" applyAlignment="1">
      <alignment horizontal="right" vertical="center"/>
    </xf>
    <xf numFmtId="0" fontId="39" fillId="0" borderId="0" xfId="15" applyFont="1"/>
    <xf numFmtId="180" fontId="3" fillId="0" borderId="0" xfId="13" applyAlignment="1">
      <alignment vertical="center"/>
    </xf>
    <xf numFmtId="0" fontId="39" fillId="0" borderId="0" xfId="16" applyFont="1"/>
    <xf numFmtId="0" fontId="31" fillId="0" borderId="0" xfId="17" applyFont="1" applyAlignment="1">
      <alignment horizontal="left" vertical="center" wrapText="1"/>
    </xf>
    <xf numFmtId="0" fontId="40" fillId="0" borderId="0" xfId="16" applyFont="1"/>
    <xf numFmtId="0" fontId="41" fillId="0" borderId="0" xfId="15" applyFont="1"/>
    <xf numFmtId="180" fontId="42" fillId="0" borderId="0" xfId="13" applyFont="1"/>
    <xf numFmtId="0" fontId="38" fillId="9" borderId="1" xfId="15" applyFont="1" applyFill="1" applyBorder="1" applyAlignment="1">
      <alignment horizontal="center" vertical="center"/>
    </xf>
    <xf numFmtId="0" fontId="24" fillId="9" borderId="1" xfId="15" applyFont="1" applyFill="1" applyBorder="1" applyAlignment="1">
      <alignment horizontal="center" vertical="center"/>
    </xf>
    <xf numFmtId="0" fontId="24" fillId="9" borderId="1" xfId="16" applyFont="1" applyFill="1" applyBorder="1" applyAlignment="1">
      <alignment horizontal="center" vertical="center" wrapText="1"/>
    </xf>
    <xf numFmtId="0" fontId="24" fillId="9" borderId="1" xfId="16" applyFont="1" applyFill="1" applyBorder="1" applyAlignment="1">
      <alignment horizontal="center" vertical="center"/>
    </xf>
    <xf numFmtId="180" fontId="3" fillId="0" borderId="0" xfId="13" applyAlignment="1">
      <alignment horizontal="center" vertical="center"/>
    </xf>
    <xf numFmtId="0" fontId="20" fillId="0" borderId="1" xfId="15" applyFont="1" applyBorder="1" applyAlignment="1">
      <alignment horizontal="left" vertical="center"/>
    </xf>
    <xf numFmtId="0" fontId="20" fillId="0" borderId="1" xfId="15" applyFont="1" applyBorder="1" applyAlignment="1">
      <alignment horizontal="left" vertical="center" wrapText="1"/>
    </xf>
    <xf numFmtId="43" fontId="20" fillId="0" borderId="1" xfId="5" applyFont="1" applyBorder="1" applyAlignment="1">
      <alignment horizontal="right" vertical="center"/>
    </xf>
    <xf numFmtId="43" fontId="20" fillId="10" borderId="1" xfId="18" applyFont="1" applyFill="1" applyBorder="1" applyAlignment="1">
      <alignment horizontal="right" vertical="center"/>
    </xf>
    <xf numFmtId="10" fontId="20" fillId="10" borderId="1" xfId="19" applyNumberFormat="1" applyFont="1" applyFill="1" applyBorder="1" applyAlignment="1">
      <alignment horizontal="right" vertical="center"/>
    </xf>
    <xf numFmtId="0" fontId="43" fillId="0" borderId="1" xfId="16" applyFont="1" applyBorder="1" applyAlignment="1">
      <alignment horizontal="left" vertical="center" wrapText="1"/>
    </xf>
    <xf numFmtId="10" fontId="43" fillId="0" borderId="1" xfId="20" applyNumberFormat="1" applyFont="1" applyBorder="1" applyAlignment="1">
      <alignment horizontal="left" vertical="center" wrapText="1"/>
    </xf>
    <xf numFmtId="0" fontId="20" fillId="9" borderId="1" xfId="15" applyFont="1" applyFill="1" applyBorder="1" applyAlignment="1">
      <alignment horizontal="left" vertical="center"/>
    </xf>
    <xf numFmtId="0" fontId="24" fillId="9" borderId="1" xfId="15" applyFont="1" applyFill="1" applyBorder="1" applyAlignment="1">
      <alignment horizontal="left" vertical="center"/>
    </xf>
    <xf numFmtId="185" fontId="24" fillId="9" borderId="1" xfId="21" applyNumberFormat="1" applyFont="1" applyFill="1" applyBorder="1" applyAlignment="1">
      <alignment horizontal="right" vertical="center"/>
    </xf>
    <xf numFmtId="43" fontId="24" fillId="9" borderId="1" xfId="18" applyFont="1" applyFill="1" applyBorder="1" applyAlignment="1">
      <alignment horizontal="right" vertical="center"/>
    </xf>
    <xf numFmtId="10" fontId="24" fillId="9" borderId="1" xfId="19" applyNumberFormat="1" applyFont="1" applyFill="1" applyBorder="1" applyAlignment="1">
      <alignment horizontal="right" vertical="center"/>
    </xf>
    <xf numFmtId="0" fontId="38" fillId="9" borderId="1" xfId="16" applyFont="1" applyFill="1" applyBorder="1" applyAlignment="1">
      <alignment horizontal="left" vertical="center"/>
    </xf>
    <xf numFmtId="0" fontId="27" fillId="0" borderId="0" xfId="15" applyFont="1" applyAlignment="1">
      <alignment horizontal="left" vertical="center"/>
    </xf>
    <xf numFmtId="180" fontId="29" fillId="0" borderId="3" xfId="9" applyFont="1" applyBorder="1" applyAlignment="1">
      <alignment horizontal="center"/>
    </xf>
    <xf numFmtId="180" fontId="20" fillId="0" borderId="3" xfId="9" applyFont="1" applyBorder="1" applyAlignment="1">
      <alignment horizontal="center"/>
    </xf>
    <xf numFmtId="0" fontId="24" fillId="9" borderId="1" xfId="16" applyFont="1" applyFill="1" applyBorder="1" applyAlignment="1">
      <alignment horizontal="center" vertical="center" wrapText="1"/>
    </xf>
    <xf numFmtId="0" fontId="24" fillId="9" borderId="1" xfId="16" applyFont="1" applyFill="1" applyBorder="1" applyAlignment="1">
      <alignment horizontal="center" vertical="center"/>
    </xf>
    <xf numFmtId="180" fontId="29" fillId="0" borderId="7" xfId="9" applyFont="1" applyBorder="1" applyAlignment="1">
      <alignment horizontal="center"/>
    </xf>
    <xf numFmtId="180" fontId="29" fillId="0" borderId="0" xfId="9" applyFont="1" applyAlignment="1">
      <alignment horizontal="center" vertical="center" wrapText="1"/>
    </xf>
    <xf numFmtId="180" fontId="0" fillId="0" borderId="0" xfId="0" applyAlignment="1">
      <alignment horizontal="center" vertical="center" wrapText="1"/>
    </xf>
    <xf numFmtId="180" fontId="36" fillId="6" borderId="1" xfId="11" applyFont="1" applyFill="1" applyBorder="1" applyAlignment="1" applyProtection="1">
      <alignment horizontal="right"/>
      <protection locked="0"/>
    </xf>
    <xf numFmtId="180" fontId="27" fillId="0" borderId="0" xfId="9" applyFont="1" applyAlignment="1">
      <alignment horizontal="center" vertical="center"/>
    </xf>
    <xf numFmtId="180" fontId="20" fillId="0" borderId="7" xfId="9" applyFont="1" applyBorder="1" applyAlignment="1">
      <alignment horizontal="center"/>
    </xf>
    <xf numFmtId="180" fontId="29" fillId="0" borderId="7" xfId="9" applyFont="1" applyFill="1" applyBorder="1" applyAlignment="1">
      <alignment horizontal="center"/>
    </xf>
    <xf numFmtId="180" fontId="20" fillId="0" borderId="7" xfId="9" applyFont="1" applyFill="1" applyBorder="1" applyAlignment="1">
      <alignment horizontal="center"/>
    </xf>
    <xf numFmtId="180" fontId="20" fillId="0" borderId="3" xfId="9" applyFont="1" applyFill="1" applyBorder="1" applyAlignment="1">
      <alignment horizontal="center"/>
    </xf>
    <xf numFmtId="180" fontId="25" fillId="7" borderId="11" xfId="11" applyFont="1" applyFill="1" applyBorder="1" applyAlignment="1" applyProtection="1">
      <alignment horizontal="center" vertical="center" wrapText="1"/>
      <protection locked="0"/>
    </xf>
    <xf numFmtId="180" fontId="25" fillId="7" borderId="14" xfId="11" applyFont="1" applyFill="1" applyBorder="1" applyAlignment="1" applyProtection="1">
      <alignment horizontal="center" vertical="center" wrapText="1"/>
      <protection locked="0"/>
    </xf>
    <xf numFmtId="180" fontId="8" fillId="0" borderId="5" xfId="0" applyFont="1" applyFill="1" applyBorder="1" applyAlignment="1">
      <alignment horizontal="left" vertical="center" wrapText="1"/>
    </xf>
    <xf numFmtId="180" fontId="8" fillId="0" borderId="8" xfId="0" applyFont="1" applyFill="1" applyBorder="1" applyAlignment="1">
      <alignment horizontal="left" vertical="center" wrapText="1"/>
    </xf>
    <xf numFmtId="180" fontId="8" fillId="0" borderId="6" xfId="0" applyFont="1" applyFill="1" applyBorder="1" applyAlignment="1">
      <alignment horizontal="left" vertical="center" wrapText="1"/>
    </xf>
    <xf numFmtId="180" fontId="31" fillId="4" borderId="1" xfId="11" applyNumberFormat="1" applyFont="1" applyFill="1" applyBorder="1" applyAlignment="1" applyProtection="1">
      <alignment horizontal="left" vertical="center"/>
      <protection locked="0"/>
    </xf>
    <xf numFmtId="182" fontId="16" fillId="3" borderId="5" xfId="0" applyNumberFormat="1" applyFont="1" applyFill="1" applyBorder="1" applyAlignment="1">
      <alignment horizontal="center" vertical="center"/>
    </xf>
    <xf numFmtId="182" fontId="16" fillId="3" borderId="6" xfId="0" applyNumberFormat="1" applyFont="1" applyFill="1" applyBorder="1" applyAlignment="1">
      <alignment horizontal="center" vertical="center"/>
    </xf>
    <xf numFmtId="180" fontId="8" fillId="0" borderId="1" xfId="0" applyFont="1" applyFill="1" applyBorder="1" applyAlignment="1">
      <alignment horizontal="left" vertical="center" wrapText="1"/>
    </xf>
    <xf numFmtId="49" fontId="16" fillId="0" borderId="5" xfId="0" applyNumberFormat="1" applyFont="1" applyFill="1" applyBorder="1" applyAlignment="1">
      <alignment horizontal="center" vertical="center"/>
    </xf>
    <xf numFmtId="49" fontId="16" fillId="0" borderId="8" xfId="0" applyNumberFormat="1" applyFont="1" applyFill="1" applyBorder="1" applyAlignment="1">
      <alignment horizontal="center" vertical="center"/>
    </xf>
    <xf numFmtId="49" fontId="16" fillId="0" borderId="6" xfId="0" applyNumberFormat="1" applyFont="1" applyFill="1" applyBorder="1" applyAlignment="1">
      <alignment horizontal="center" vertical="center"/>
    </xf>
    <xf numFmtId="180" fontId="11" fillId="4" borderId="2" xfId="0" applyFont="1" applyFill="1" applyBorder="1" applyAlignment="1">
      <alignment horizontal="left" vertical="center" wrapText="1"/>
    </xf>
    <xf numFmtId="180" fontId="11" fillId="4" borderId="4" xfId="0" applyFont="1" applyFill="1" applyBorder="1" applyAlignment="1">
      <alignment horizontal="left" vertical="center" wrapText="1"/>
    </xf>
    <xf numFmtId="180" fontId="33" fillId="2" borderId="1" xfId="11" applyFont="1" applyFill="1" applyBorder="1" applyAlignment="1" applyProtection="1">
      <alignment horizontal="left" vertical="center" wrapText="1"/>
      <protection locked="0"/>
    </xf>
    <xf numFmtId="180" fontId="20" fillId="2" borderId="1" xfId="9" applyFont="1" applyFill="1" applyBorder="1"/>
    <xf numFmtId="180" fontId="20" fillId="2" borderId="1" xfId="9" applyFont="1" applyFill="1" applyBorder="1" applyAlignment="1">
      <alignment horizontal="right"/>
    </xf>
    <xf numFmtId="180" fontId="33" fillId="2" borderId="1" xfId="11" applyNumberFormat="1" applyFont="1" applyFill="1" applyBorder="1" applyAlignment="1" applyProtection="1">
      <alignment horizontal="left" vertical="center" wrapText="1"/>
      <protection locked="0"/>
    </xf>
  </cellXfs>
  <cellStyles count="22">
    <cellStyle name="Comma 2 2" xfId="21" xr:uid="{00000000-0005-0000-0000-000000000000}"/>
    <cellStyle name="Normal 2" xfId="9" xr:uid="{00000000-0005-0000-0000-000001000000}"/>
    <cellStyle name="Normal 2 2 2" xfId="15" xr:uid="{00000000-0005-0000-0000-000002000000}"/>
    <cellStyle name="Normal 6 2" xfId="16" xr:uid="{00000000-0005-0000-0000-000003000000}"/>
    <cellStyle name="Normal_Sheet1" xfId="11" xr:uid="{00000000-0005-0000-0000-000004000000}"/>
    <cellStyle name="Percent 4 2" xfId="19" xr:uid="{00000000-0005-0000-0000-000005000000}"/>
    <cellStyle name="百分比 2" xfId="20" xr:uid="{00000000-0005-0000-0000-000006000000}"/>
    <cellStyle name="常规" xfId="0" builtinId="0"/>
    <cellStyle name="常规 2" xfId="2" xr:uid="{00000000-0005-0000-0000-000008000000}"/>
    <cellStyle name="常规 2 2" xfId="8" xr:uid="{00000000-0005-0000-0000-000009000000}"/>
    <cellStyle name="常规 2 2 2" xfId="17" xr:uid="{00000000-0005-0000-0000-00000A000000}"/>
    <cellStyle name="常规 2 3" xfId="12" xr:uid="{00000000-0005-0000-0000-00000B000000}"/>
    <cellStyle name="常规 3" xfId="1" xr:uid="{00000000-0005-0000-0000-00000C000000}"/>
    <cellStyle name="常规 3 3" xfId="3" xr:uid="{00000000-0005-0000-0000-00000D000000}"/>
    <cellStyle name="常规 4" xfId="7" xr:uid="{00000000-0005-0000-0000-00000E000000}"/>
    <cellStyle name="常规 4 2" xfId="13" xr:uid="{00000000-0005-0000-0000-00000F000000}"/>
    <cellStyle name="常规 5" xfId="10" xr:uid="{00000000-0005-0000-0000-000010000000}"/>
    <cellStyle name="常规_Sheet1" xfId="14" xr:uid="{00000000-0005-0000-0000-000011000000}"/>
    <cellStyle name="千位分隔 2" xfId="5" xr:uid="{00000000-0005-0000-0000-000013000000}"/>
    <cellStyle name="千位分隔 2 2" xfId="4" xr:uid="{00000000-0005-0000-0000-000014000000}"/>
    <cellStyle name="千位分隔 2 3" xfId="6" xr:uid="{00000000-0005-0000-0000-000015000000}"/>
    <cellStyle name="千位分隔 3" xfId="18" xr:uid="{00000000-0005-0000-0000-000016000000}"/>
  </cellStyles>
  <dxfs count="0"/>
  <tableStyles count="0" defaultTableStyle="TableStyleMedium2" defaultPivotStyle="PivotStyleMedium9"/>
  <colors>
    <mruColors>
      <color rgb="FF8300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34924</xdr:colOff>
      <xdr:row>0</xdr:row>
      <xdr:rowOff>19050</xdr:rowOff>
    </xdr:from>
    <xdr:to>
      <xdr:col>1</xdr:col>
      <xdr:colOff>1099003</xdr:colOff>
      <xdr:row>0</xdr:row>
      <xdr:rowOff>450850</xdr:rowOff>
    </xdr:to>
    <xdr:pic>
      <xdr:nvPicPr>
        <xdr:cNvPr id="2" name="Picture 1">
          <a:extLst>
            <a:ext uri="{FF2B5EF4-FFF2-40B4-BE49-F238E27FC236}">
              <a16:creationId xmlns:a16="http://schemas.microsoft.com/office/drawing/2014/main" id="{F2C23B9B-BA3C-4D1F-B06D-BAB94D42444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8840"/>
        <a:stretch/>
      </xdr:blipFill>
      <xdr:spPr bwMode="auto">
        <a:xfrm>
          <a:off x="168274" y="19050"/>
          <a:ext cx="1064079"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173368</xdr:colOff>
      <xdr:row>0</xdr:row>
      <xdr:rowOff>617220</xdr:rowOff>
    </xdr:to>
    <xdr:pic>
      <xdr:nvPicPr>
        <xdr:cNvPr id="4" name="Picture 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9050" y="312420"/>
          <a:ext cx="1381138" cy="6172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188608</xdr:colOff>
      <xdr:row>0</xdr:row>
      <xdr:rowOff>538692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9050" y="28575"/>
          <a:ext cx="1380291" cy="538692"/>
        </a:xfrm>
        <a:prstGeom prst="rect">
          <a:avLst/>
        </a:prstGeom>
      </xdr:spPr>
    </xdr:pic>
    <xdr:clientData/>
  </xdr:twoCellAnchor>
  <xdr:twoCellAnchor editAs="oneCell">
    <xdr:from>
      <xdr:col>0</xdr:col>
      <xdr:colOff>19050</xdr:colOff>
      <xdr:row>0</xdr:row>
      <xdr:rowOff>28575</xdr:rowOff>
    </xdr:from>
    <xdr:to>
      <xdr:col>1</xdr:col>
      <xdr:colOff>188608</xdr:colOff>
      <xdr:row>0</xdr:row>
      <xdr:rowOff>626533</xdr:rowOff>
    </xdr:to>
    <xdr:pic>
      <xdr:nvPicPr>
        <xdr:cNvPr id="3" name="Picture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9050" y="28575"/>
          <a:ext cx="1380291" cy="5979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788894</xdr:colOff>
      <xdr:row>1</xdr:row>
      <xdr:rowOff>3447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9050" y="28575"/>
          <a:ext cx="1379444" cy="6472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626533</xdr:colOff>
      <xdr:row>0</xdr:row>
      <xdr:rowOff>657738</xdr:rowOff>
    </xdr:to>
    <xdr:pic>
      <xdr:nvPicPr>
        <xdr:cNvPr id="3" name="Picture 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9050" y="28575"/>
          <a:ext cx="1327150" cy="6291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D/New/2017/Marketing%20Service/PR/PR%20Event/Price%20list%20and%20quotation%20format/0410%20%20Quotation%20Template%20&amp;%20Rate%20Card%20PR%20Event%20Final%20V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INTRO"/>
      <sheetName val="01.QUOTATION"/>
      <sheetName val="02.RATECARD"/>
    </sheetNames>
    <sheetDataSet>
      <sheetData sheetId="0"/>
      <sheetData sheetId="1"/>
      <sheetData sheetId="2">
        <row r="117">
          <cell r="D117" t="str">
            <v>Personnel</v>
          </cell>
        </row>
        <row r="118">
          <cell r="D118" t="str">
            <v>Production</v>
          </cell>
        </row>
        <row r="119">
          <cell r="D119" t="str">
            <v>Execution</v>
          </cell>
        </row>
        <row r="120">
          <cell r="D120" t="str">
            <v>Catering</v>
          </cell>
        </row>
        <row r="121">
          <cell r="D121" t="str">
            <v>AgencyFee</v>
          </cell>
        </row>
        <row r="122">
          <cell r="D122" t="str">
            <v>Venue</v>
          </cell>
        </row>
        <row r="123">
          <cell r="D123" t="str">
            <v>FurnitureRental</v>
          </cell>
        </row>
        <row r="124">
          <cell r="D124" t="str">
            <v>FlowerandOthers</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tabSelected="1" zoomScaleNormal="100" workbookViewId="0">
      <selection activeCell="G10" sqref="G10"/>
    </sheetView>
  </sheetViews>
  <sheetFormatPr defaultRowHeight="15" x14ac:dyDescent="0.25"/>
  <cols>
    <col min="1" max="1" width="3.08984375" style="177" bestFit="1" customWidth="1"/>
    <col min="2" max="2" width="30.1796875" style="177" customWidth="1"/>
    <col min="3" max="4" width="15.6328125" style="177" customWidth="1"/>
    <col min="5" max="5" width="14" style="177" customWidth="1"/>
    <col min="6" max="6" width="12.6328125" style="177" customWidth="1"/>
    <col min="7" max="7" width="26" style="177" customWidth="1"/>
    <col min="8" max="256" width="8.81640625" style="177"/>
    <col min="257" max="257" width="1.90625" style="177" bestFit="1" customWidth="1"/>
    <col min="258" max="258" width="19.08984375" style="177" customWidth="1"/>
    <col min="259" max="259" width="26.453125" style="177" customWidth="1"/>
    <col min="260" max="260" width="13.453125" style="177" bestFit="1" customWidth="1"/>
    <col min="261" max="261" width="11" style="177" bestFit="1" customWidth="1"/>
    <col min="262" max="262" width="7.08984375" style="177" bestFit="1" customWidth="1"/>
    <col min="263" max="263" width="26" style="177" customWidth="1"/>
    <col min="264" max="512" width="8.81640625" style="177"/>
    <col min="513" max="513" width="1.90625" style="177" bestFit="1" customWidth="1"/>
    <col min="514" max="514" width="19.08984375" style="177" customWidth="1"/>
    <col min="515" max="515" width="26.453125" style="177" customWidth="1"/>
    <col min="516" max="516" width="13.453125" style="177" bestFit="1" customWidth="1"/>
    <col min="517" max="517" width="11" style="177" bestFit="1" customWidth="1"/>
    <col min="518" max="518" width="7.08984375" style="177" bestFit="1" customWidth="1"/>
    <col min="519" max="519" width="26" style="177" customWidth="1"/>
    <col min="520" max="768" width="8.81640625" style="177"/>
    <col min="769" max="769" width="1.90625" style="177" bestFit="1" customWidth="1"/>
    <col min="770" max="770" width="19.08984375" style="177" customWidth="1"/>
    <col min="771" max="771" width="26.453125" style="177" customWidth="1"/>
    <col min="772" max="772" width="13.453125" style="177" bestFit="1" customWidth="1"/>
    <col min="773" max="773" width="11" style="177" bestFit="1" customWidth="1"/>
    <col min="774" max="774" width="7.08984375" style="177" bestFit="1" customWidth="1"/>
    <col min="775" max="775" width="26" style="177" customWidth="1"/>
    <col min="776" max="1024" width="8.81640625" style="177"/>
    <col min="1025" max="1025" width="1.90625" style="177" bestFit="1" customWidth="1"/>
    <col min="1026" max="1026" width="19.08984375" style="177" customWidth="1"/>
    <col min="1027" max="1027" width="26.453125" style="177" customWidth="1"/>
    <col min="1028" max="1028" width="13.453125" style="177" bestFit="1" customWidth="1"/>
    <col min="1029" max="1029" width="11" style="177" bestFit="1" customWidth="1"/>
    <col min="1030" max="1030" width="7.08984375" style="177" bestFit="1" customWidth="1"/>
    <col min="1031" max="1031" width="26" style="177" customWidth="1"/>
    <col min="1032" max="1280" width="8.81640625" style="177"/>
    <col min="1281" max="1281" width="1.90625" style="177" bestFit="1" customWidth="1"/>
    <col min="1282" max="1282" width="19.08984375" style="177" customWidth="1"/>
    <col min="1283" max="1283" width="26.453125" style="177" customWidth="1"/>
    <col min="1284" max="1284" width="13.453125" style="177" bestFit="1" customWidth="1"/>
    <col min="1285" max="1285" width="11" style="177" bestFit="1" customWidth="1"/>
    <col min="1286" max="1286" width="7.08984375" style="177" bestFit="1" customWidth="1"/>
    <col min="1287" max="1287" width="26" style="177" customWidth="1"/>
    <col min="1288" max="1536" width="8.81640625" style="177"/>
    <col min="1537" max="1537" width="1.90625" style="177" bestFit="1" customWidth="1"/>
    <col min="1538" max="1538" width="19.08984375" style="177" customWidth="1"/>
    <col min="1539" max="1539" width="26.453125" style="177" customWidth="1"/>
    <col min="1540" max="1540" width="13.453125" style="177" bestFit="1" customWidth="1"/>
    <col min="1541" max="1541" width="11" style="177" bestFit="1" customWidth="1"/>
    <col min="1542" max="1542" width="7.08984375" style="177" bestFit="1" customWidth="1"/>
    <col min="1543" max="1543" width="26" style="177" customWidth="1"/>
    <col min="1544" max="1792" width="8.81640625" style="177"/>
    <col min="1793" max="1793" width="1.90625" style="177" bestFit="1" customWidth="1"/>
    <col min="1794" max="1794" width="19.08984375" style="177" customWidth="1"/>
    <col min="1795" max="1795" width="26.453125" style="177" customWidth="1"/>
    <col min="1796" max="1796" width="13.453125" style="177" bestFit="1" customWidth="1"/>
    <col min="1797" max="1797" width="11" style="177" bestFit="1" customWidth="1"/>
    <col min="1798" max="1798" width="7.08984375" style="177" bestFit="1" customWidth="1"/>
    <col min="1799" max="1799" width="26" style="177" customWidth="1"/>
    <col min="1800" max="2048" width="8.81640625" style="177"/>
    <col min="2049" max="2049" width="1.90625" style="177" bestFit="1" customWidth="1"/>
    <col min="2050" max="2050" width="19.08984375" style="177" customWidth="1"/>
    <col min="2051" max="2051" width="26.453125" style="177" customWidth="1"/>
    <col min="2052" max="2052" width="13.453125" style="177" bestFit="1" customWidth="1"/>
    <col min="2053" max="2053" width="11" style="177" bestFit="1" customWidth="1"/>
    <col min="2054" max="2054" width="7.08984375" style="177" bestFit="1" customWidth="1"/>
    <col min="2055" max="2055" width="26" style="177" customWidth="1"/>
    <col min="2056" max="2304" width="8.81640625" style="177"/>
    <col min="2305" max="2305" width="1.90625" style="177" bestFit="1" customWidth="1"/>
    <col min="2306" max="2306" width="19.08984375" style="177" customWidth="1"/>
    <col min="2307" max="2307" width="26.453125" style="177" customWidth="1"/>
    <col min="2308" max="2308" width="13.453125" style="177" bestFit="1" customWidth="1"/>
    <col min="2309" max="2309" width="11" style="177" bestFit="1" customWidth="1"/>
    <col min="2310" max="2310" width="7.08984375" style="177" bestFit="1" customWidth="1"/>
    <col min="2311" max="2311" width="26" style="177" customWidth="1"/>
    <col min="2312" max="2560" width="8.81640625" style="177"/>
    <col min="2561" max="2561" width="1.90625" style="177" bestFit="1" customWidth="1"/>
    <col min="2562" max="2562" width="19.08984375" style="177" customWidth="1"/>
    <col min="2563" max="2563" width="26.453125" style="177" customWidth="1"/>
    <col min="2564" max="2564" width="13.453125" style="177" bestFit="1" customWidth="1"/>
    <col min="2565" max="2565" width="11" style="177" bestFit="1" customWidth="1"/>
    <col min="2566" max="2566" width="7.08984375" style="177" bestFit="1" customWidth="1"/>
    <col min="2567" max="2567" width="26" style="177" customWidth="1"/>
    <col min="2568" max="2816" width="8.81640625" style="177"/>
    <col min="2817" max="2817" width="1.90625" style="177" bestFit="1" customWidth="1"/>
    <col min="2818" max="2818" width="19.08984375" style="177" customWidth="1"/>
    <col min="2819" max="2819" width="26.453125" style="177" customWidth="1"/>
    <col min="2820" max="2820" width="13.453125" style="177" bestFit="1" customWidth="1"/>
    <col min="2821" max="2821" width="11" style="177" bestFit="1" customWidth="1"/>
    <col min="2822" max="2822" width="7.08984375" style="177" bestFit="1" customWidth="1"/>
    <col min="2823" max="2823" width="26" style="177" customWidth="1"/>
    <col min="2824" max="3072" width="8.81640625" style="177"/>
    <col min="3073" max="3073" width="1.90625" style="177" bestFit="1" customWidth="1"/>
    <col min="3074" max="3074" width="19.08984375" style="177" customWidth="1"/>
    <col min="3075" max="3075" width="26.453125" style="177" customWidth="1"/>
    <col min="3076" max="3076" width="13.453125" style="177" bestFit="1" customWidth="1"/>
    <col min="3077" max="3077" width="11" style="177" bestFit="1" customWidth="1"/>
    <col min="3078" max="3078" width="7.08984375" style="177" bestFit="1" customWidth="1"/>
    <col min="3079" max="3079" width="26" style="177" customWidth="1"/>
    <col min="3080" max="3328" width="8.81640625" style="177"/>
    <col min="3329" max="3329" width="1.90625" style="177" bestFit="1" customWidth="1"/>
    <col min="3330" max="3330" width="19.08984375" style="177" customWidth="1"/>
    <col min="3331" max="3331" width="26.453125" style="177" customWidth="1"/>
    <col min="3332" max="3332" width="13.453125" style="177" bestFit="1" customWidth="1"/>
    <col min="3333" max="3333" width="11" style="177" bestFit="1" customWidth="1"/>
    <col min="3334" max="3334" width="7.08984375" style="177" bestFit="1" customWidth="1"/>
    <col min="3335" max="3335" width="26" style="177" customWidth="1"/>
    <col min="3336" max="3584" width="8.81640625" style="177"/>
    <col min="3585" max="3585" width="1.90625" style="177" bestFit="1" customWidth="1"/>
    <col min="3586" max="3586" width="19.08984375" style="177" customWidth="1"/>
    <col min="3587" max="3587" width="26.453125" style="177" customWidth="1"/>
    <col min="3588" max="3588" width="13.453125" style="177" bestFit="1" customWidth="1"/>
    <col min="3589" max="3589" width="11" style="177" bestFit="1" customWidth="1"/>
    <col min="3590" max="3590" width="7.08984375" style="177" bestFit="1" customWidth="1"/>
    <col min="3591" max="3591" width="26" style="177" customWidth="1"/>
    <col min="3592" max="3840" width="8.81640625" style="177"/>
    <col min="3841" max="3841" width="1.90625" style="177" bestFit="1" customWidth="1"/>
    <col min="3842" max="3842" width="19.08984375" style="177" customWidth="1"/>
    <col min="3843" max="3843" width="26.453125" style="177" customWidth="1"/>
    <col min="3844" max="3844" width="13.453125" style="177" bestFit="1" customWidth="1"/>
    <col min="3845" max="3845" width="11" style="177" bestFit="1" customWidth="1"/>
    <col min="3846" max="3846" width="7.08984375" style="177" bestFit="1" customWidth="1"/>
    <col min="3847" max="3847" width="26" style="177" customWidth="1"/>
    <col min="3848" max="4096" width="8.81640625" style="177"/>
    <col min="4097" max="4097" width="1.90625" style="177" bestFit="1" customWidth="1"/>
    <col min="4098" max="4098" width="19.08984375" style="177" customWidth="1"/>
    <col min="4099" max="4099" width="26.453125" style="177" customWidth="1"/>
    <col min="4100" max="4100" width="13.453125" style="177" bestFit="1" customWidth="1"/>
    <col min="4101" max="4101" width="11" style="177" bestFit="1" customWidth="1"/>
    <col min="4102" max="4102" width="7.08984375" style="177" bestFit="1" customWidth="1"/>
    <col min="4103" max="4103" width="26" style="177" customWidth="1"/>
    <col min="4104" max="4352" width="8.81640625" style="177"/>
    <col min="4353" max="4353" width="1.90625" style="177" bestFit="1" customWidth="1"/>
    <col min="4354" max="4354" width="19.08984375" style="177" customWidth="1"/>
    <col min="4355" max="4355" width="26.453125" style="177" customWidth="1"/>
    <col min="4356" max="4356" width="13.453125" style="177" bestFit="1" customWidth="1"/>
    <col min="4357" max="4357" width="11" style="177" bestFit="1" customWidth="1"/>
    <col min="4358" max="4358" width="7.08984375" style="177" bestFit="1" customWidth="1"/>
    <col min="4359" max="4359" width="26" style="177" customWidth="1"/>
    <col min="4360" max="4608" width="8.81640625" style="177"/>
    <col min="4609" max="4609" width="1.90625" style="177" bestFit="1" customWidth="1"/>
    <col min="4610" max="4610" width="19.08984375" style="177" customWidth="1"/>
    <col min="4611" max="4611" width="26.453125" style="177" customWidth="1"/>
    <col min="4612" max="4612" width="13.453125" style="177" bestFit="1" customWidth="1"/>
    <col min="4613" max="4613" width="11" style="177" bestFit="1" customWidth="1"/>
    <col min="4614" max="4614" width="7.08984375" style="177" bestFit="1" customWidth="1"/>
    <col min="4615" max="4615" width="26" style="177" customWidth="1"/>
    <col min="4616" max="4864" width="8.81640625" style="177"/>
    <col min="4865" max="4865" width="1.90625" style="177" bestFit="1" customWidth="1"/>
    <col min="4866" max="4866" width="19.08984375" style="177" customWidth="1"/>
    <col min="4867" max="4867" width="26.453125" style="177" customWidth="1"/>
    <col min="4868" max="4868" width="13.453125" style="177" bestFit="1" customWidth="1"/>
    <col min="4869" max="4869" width="11" style="177" bestFit="1" customWidth="1"/>
    <col min="4870" max="4870" width="7.08984375" style="177" bestFit="1" customWidth="1"/>
    <col min="4871" max="4871" width="26" style="177" customWidth="1"/>
    <col min="4872" max="5120" width="8.81640625" style="177"/>
    <col min="5121" max="5121" width="1.90625" style="177" bestFit="1" customWidth="1"/>
    <col min="5122" max="5122" width="19.08984375" style="177" customWidth="1"/>
    <col min="5123" max="5123" width="26.453125" style="177" customWidth="1"/>
    <col min="5124" max="5124" width="13.453125" style="177" bestFit="1" customWidth="1"/>
    <col min="5125" max="5125" width="11" style="177" bestFit="1" customWidth="1"/>
    <col min="5126" max="5126" width="7.08984375" style="177" bestFit="1" customWidth="1"/>
    <col min="5127" max="5127" width="26" style="177" customWidth="1"/>
    <col min="5128" max="5376" width="8.81640625" style="177"/>
    <col min="5377" max="5377" width="1.90625" style="177" bestFit="1" customWidth="1"/>
    <col min="5378" max="5378" width="19.08984375" style="177" customWidth="1"/>
    <col min="5379" max="5379" width="26.453125" style="177" customWidth="1"/>
    <col min="5380" max="5380" width="13.453125" style="177" bestFit="1" customWidth="1"/>
    <col min="5381" max="5381" width="11" style="177" bestFit="1" customWidth="1"/>
    <col min="5382" max="5382" width="7.08984375" style="177" bestFit="1" customWidth="1"/>
    <col min="5383" max="5383" width="26" style="177" customWidth="1"/>
    <col min="5384" max="5632" width="8.81640625" style="177"/>
    <col min="5633" max="5633" width="1.90625" style="177" bestFit="1" customWidth="1"/>
    <col min="5634" max="5634" width="19.08984375" style="177" customWidth="1"/>
    <col min="5635" max="5635" width="26.453125" style="177" customWidth="1"/>
    <col min="5636" max="5636" width="13.453125" style="177" bestFit="1" customWidth="1"/>
    <col min="5637" max="5637" width="11" style="177" bestFit="1" customWidth="1"/>
    <col min="5638" max="5638" width="7.08984375" style="177" bestFit="1" customWidth="1"/>
    <col min="5639" max="5639" width="26" style="177" customWidth="1"/>
    <col min="5640" max="5888" width="8.81640625" style="177"/>
    <col min="5889" max="5889" width="1.90625" style="177" bestFit="1" customWidth="1"/>
    <col min="5890" max="5890" width="19.08984375" style="177" customWidth="1"/>
    <col min="5891" max="5891" width="26.453125" style="177" customWidth="1"/>
    <col min="5892" max="5892" width="13.453125" style="177" bestFit="1" customWidth="1"/>
    <col min="5893" max="5893" width="11" style="177" bestFit="1" customWidth="1"/>
    <col min="5894" max="5894" width="7.08984375" style="177" bestFit="1" customWidth="1"/>
    <col min="5895" max="5895" width="26" style="177" customWidth="1"/>
    <col min="5896" max="6144" width="8.81640625" style="177"/>
    <col min="6145" max="6145" width="1.90625" style="177" bestFit="1" customWidth="1"/>
    <col min="6146" max="6146" width="19.08984375" style="177" customWidth="1"/>
    <col min="6147" max="6147" width="26.453125" style="177" customWidth="1"/>
    <col min="6148" max="6148" width="13.453125" style="177" bestFit="1" customWidth="1"/>
    <col min="6149" max="6149" width="11" style="177" bestFit="1" customWidth="1"/>
    <col min="6150" max="6150" width="7.08984375" style="177" bestFit="1" customWidth="1"/>
    <col min="6151" max="6151" width="26" style="177" customWidth="1"/>
    <col min="6152" max="6400" width="8.81640625" style="177"/>
    <col min="6401" max="6401" width="1.90625" style="177" bestFit="1" customWidth="1"/>
    <col min="6402" max="6402" width="19.08984375" style="177" customWidth="1"/>
    <col min="6403" max="6403" width="26.453125" style="177" customWidth="1"/>
    <col min="6404" max="6404" width="13.453125" style="177" bestFit="1" customWidth="1"/>
    <col min="6405" max="6405" width="11" style="177" bestFit="1" customWidth="1"/>
    <col min="6406" max="6406" width="7.08984375" style="177" bestFit="1" customWidth="1"/>
    <col min="6407" max="6407" width="26" style="177" customWidth="1"/>
    <col min="6408" max="6656" width="8.81640625" style="177"/>
    <col min="6657" max="6657" width="1.90625" style="177" bestFit="1" customWidth="1"/>
    <col min="6658" max="6658" width="19.08984375" style="177" customWidth="1"/>
    <col min="6659" max="6659" width="26.453125" style="177" customWidth="1"/>
    <col min="6660" max="6660" width="13.453125" style="177" bestFit="1" customWidth="1"/>
    <col min="6661" max="6661" width="11" style="177" bestFit="1" customWidth="1"/>
    <col min="6662" max="6662" width="7.08984375" style="177" bestFit="1" customWidth="1"/>
    <col min="6663" max="6663" width="26" style="177" customWidth="1"/>
    <col min="6664" max="6912" width="8.81640625" style="177"/>
    <col min="6913" max="6913" width="1.90625" style="177" bestFit="1" customWidth="1"/>
    <col min="6914" max="6914" width="19.08984375" style="177" customWidth="1"/>
    <col min="6915" max="6915" width="26.453125" style="177" customWidth="1"/>
    <col min="6916" max="6916" width="13.453125" style="177" bestFit="1" customWidth="1"/>
    <col min="6917" max="6917" width="11" style="177" bestFit="1" customWidth="1"/>
    <col min="6918" max="6918" width="7.08984375" style="177" bestFit="1" customWidth="1"/>
    <col min="6919" max="6919" width="26" style="177" customWidth="1"/>
    <col min="6920" max="7168" width="8.81640625" style="177"/>
    <col min="7169" max="7169" width="1.90625" style="177" bestFit="1" customWidth="1"/>
    <col min="7170" max="7170" width="19.08984375" style="177" customWidth="1"/>
    <col min="7171" max="7171" width="26.453125" style="177" customWidth="1"/>
    <col min="7172" max="7172" width="13.453125" style="177" bestFit="1" customWidth="1"/>
    <col min="7173" max="7173" width="11" style="177" bestFit="1" customWidth="1"/>
    <col min="7174" max="7174" width="7.08984375" style="177" bestFit="1" customWidth="1"/>
    <col min="7175" max="7175" width="26" style="177" customWidth="1"/>
    <col min="7176" max="7424" width="8.81640625" style="177"/>
    <col min="7425" max="7425" width="1.90625" style="177" bestFit="1" customWidth="1"/>
    <col min="7426" max="7426" width="19.08984375" style="177" customWidth="1"/>
    <col min="7427" max="7427" width="26.453125" style="177" customWidth="1"/>
    <col min="7428" max="7428" width="13.453125" style="177" bestFit="1" customWidth="1"/>
    <col min="7429" max="7429" width="11" style="177" bestFit="1" customWidth="1"/>
    <col min="7430" max="7430" width="7.08984375" style="177" bestFit="1" customWidth="1"/>
    <col min="7431" max="7431" width="26" style="177" customWidth="1"/>
    <col min="7432" max="7680" width="8.81640625" style="177"/>
    <col min="7681" max="7681" width="1.90625" style="177" bestFit="1" customWidth="1"/>
    <col min="7682" max="7682" width="19.08984375" style="177" customWidth="1"/>
    <col min="7683" max="7683" width="26.453125" style="177" customWidth="1"/>
    <col min="7684" max="7684" width="13.453125" style="177" bestFit="1" customWidth="1"/>
    <col min="7685" max="7685" width="11" style="177" bestFit="1" customWidth="1"/>
    <col min="7686" max="7686" width="7.08984375" style="177" bestFit="1" customWidth="1"/>
    <col min="7687" max="7687" width="26" style="177" customWidth="1"/>
    <col min="7688" max="7936" width="8.81640625" style="177"/>
    <col min="7937" max="7937" width="1.90625" style="177" bestFit="1" customWidth="1"/>
    <col min="7938" max="7938" width="19.08984375" style="177" customWidth="1"/>
    <col min="7939" max="7939" width="26.453125" style="177" customWidth="1"/>
    <col min="7940" max="7940" width="13.453125" style="177" bestFit="1" customWidth="1"/>
    <col min="7941" max="7941" width="11" style="177" bestFit="1" customWidth="1"/>
    <col min="7942" max="7942" width="7.08984375" style="177" bestFit="1" customWidth="1"/>
    <col min="7943" max="7943" width="26" style="177" customWidth="1"/>
    <col min="7944" max="8192" width="8.81640625" style="177"/>
    <col min="8193" max="8193" width="1.90625" style="177" bestFit="1" customWidth="1"/>
    <col min="8194" max="8194" width="19.08984375" style="177" customWidth="1"/>
    <col min="8195" max="8195" width="26.453125" style="177" customWidth="1"/>
    <col min="8196" max="8196" width="13.453125" style="177" bestFit="1" customWidth="1"/>
    <col min="8197" max="8197" width="11" style="177" bestFit="1" customWidth="1"/>
    <col min="8198" max="8198" width="7.08984375" style="177" bestFit="1" customWidth="1"/>
    <col min="8199" max="8199" width="26" style="177" customWidth="1"/>
    <col min="8200" max="8448" width="8.81640625" style="177"/>
    <col min="8449" max="8449" width="1.90625" style="177" bestFit="1" customWidth="1"/>
    <col min="8450" max="8450" width="19.08984375" style="177" customWidth="1"/>
    <col min="8451" max="8451" width="26.453125" style="177" customWidth="1"/>
    <col min="8452" max="8452" width="13.453125" style="177" bestFit="1" customWidth="1"/>
    <col min="8453" max="8453" width="11" style="177" bestFit="1" customWidth="1"/>
    <col min="8454" max="8454" width="7.08984375" style="177" bestFit="1" customWidth="1"/>
    <col min="8455" max="8455" width="26" style="177" customWidth="1"/>
    <col min="8456" max="8704" width="8.81640625" style="177"/>
    <col min="8705" max="8705" width="1.90625" style="177" bestFit="1" customWidth="1"/>
    <col min="8706" max="8706" width="19.08984375" style="177" customWidth="1"/>
    <col min="8707" max="8707" width="26.453125" style="177" customWidth="1"/>
    <col min="8708" max="8708" width="13.453125" style="177" bestFit="1" customWidth="1"/>
    <col min="8709" max="8709" width="11" style="177" bestFit="1" customWidth="1"/>
    <col min="8710" max="8710" width="7.08984375" style="177" bestFit="1" customWidth="1"/>
    <col min="8711" max="8711" width="26" style="177" customWidth="1"/>
    <col min="8712" max="8960" width="8.81640625" style="177"/>
    <col min="8961" max="8961" width="1.90625" style="177" bestFit="1" customWidth="1"/>
    <col min="8962" max="8962" width="19.08984375" style="177" customWidth="1"/>
    <col min="8963" max="8963" width="26.453125" style="177" customWidth="1"/>
    <col min="8964" max="8964" width="13.453125" style="177" bestFit="1" customWidth="1"/>
    <col min="8965" max="8965" width="11" style="177" bestFit="1" customWidth="1"/>
    <col min="8966" max="8966" width="7.08984375" style="177" bestFit="1" customWidth="1"/>
    <col min="8967" max="8967" width="26" style="177" customWidth="1"/>
    <col min="8968" max="9216" width="8.81640625" style="177"/>
    <col min="9217" max="9217" width="1.90625" style="177" bestFit="1" customWidth="1"/>
    <col min="9218" max="9218" width="19.08984375" style="177" customWidth="1"/>
    <col min="9219" max="9219" width="26.453125" style="177" customWidth="1"/>
    <col min="9220" max="9220" width="13.453125" style="177" bestFit="1" customWidth="1"/>
    <col min="9221" max="9221" width="11" style="177" bestFit="1" customWidth="1"/>
    <col min="9222" max="9222" width="7.08984375" style="177" bestFit="1" customWidth="1"/>
    <col min="9223" max="9223" width="26" style="177" customWidth="1"/>
    <col min="9224" max="9472" width="8.81640625" style="177"/>
    <col min="9473" max="9473" width="1.90625" style="177" bestFit="1" customWidth="1"/>
    <col min="9474" max="9474" width="19.08984375" style="177" customWidth="1"/>
    <col min="9475" max="9475" width="26.453125" style="177" customWidth="1"/>
    <col min="9476" max="9476" width="13.453125" style="177" bestFit="1" customWidth="1"/>
    <col min="9477" max="9477" width="11" style="177" bestFit="1" customWidth="1"/>
    <col min="9478" max="9478" width="7.08984375" style="177" bestFit="1" customWidth="1"/>
    <col min="9479" max="9479" width="26" style="177" customWidth="1"/>
    <col min="9480" max="9728" width="8.81640625" style="177"/>
    <col min="9729" max="9729" width="1.90625" style="177" bestFit="1" customWidth="1"/>
    <col min="9730" max="9730" width="19.08984375" style="177" customWidth="1"/>
    <col min="9731" max="9731" width="26.453125" style="177" customWidth="1"/>
    <col min="9732" max="9732" width="13.453125" style="177" bestFit="1" customWidth="1"/>
    <col min="9733" max="9733" width="11" style="177" bestFit="1" customWidth="1"/>
    <col min="9734" max="9734" width="7.08984375" style="177" bestFit="1" customWidth="1"/>
    <col min="9735" max="9735" width="26" style="177" customWidth="1"/>
    <col min="9736" max="9984" width="8.81640625" style="177"/>
    <col min="9985" max="9985" width="1.90625" style="177" bestFit="1" customWidth="1"/>
    <col min="9986" max="9986" width="19.08984375" style="177" customWidth="1"/>
    <col min="9987" max="9987" width="26.453125" style="177" customWidth="1"/>
    <col min="9988" max="9988" width="13.453125" style="177" bestFit="1" customWidth="1"/>
    <col min="9989" max="9989" width="11" style="177" bestFit="1" customWidth="1"/>
    <col min="9990" max="9990" width="7.08984375" style="177" bestFit="1" customWidth="1"/>
    <col min="9991" max="9991" width="26" style="177" customWidth="1"/>
    <col min="9992" max="10240" width="8.81640625" style="177"/>
    <col min="10241" max="10241" width="1.90625" style="177" bestFit="1" customWidth="1"/>
    <col min="10242" max="10242" width="19.08984375" style="177" customWidth="1"/>
    <col min="10243" max="10243" width="26.453125" style="177" customWidth="1"/>
    <col min="10244" max="10244" width="13.453125" style="177" bestFit="1" customWidth="1"/>
    <col min="10245" max="10245" width="11" style="177" bestFit="1" customWidth="1"/>
    <col min="10246" max="10246" width="7.08984375" style="177" bestFit="1" customWidth="1"/>
    <col min="10247" max="10247" width="26" style="177" customWidth="1"/>
    <col min="10248" max="10496" width="8.81640625" style="177"/>
    <col min="10497" max="10497" width="1.90625" style="177" bestFit="1" customWidth="1"/>
    <col min="10498" max="10498" width="19.08984375" style="177" customWidth="1"/>
    <col min="10499" max="10499" width="26.453125" style="177" customWidth="1"/>
    <col min="10500" max="10500" width="13.453125" style="177" bestFit="1" customWidth="1"/>
    <col min="10501" max="10501" width="11" style="177" bestFit="1" customWidth="1"/>
    <col min="10502" max="10502" width="7.08984375" style="177" bestFit="1" customWidth="1"/>
    <col min="10503" max="10503" width="26" style="177" customWidth="1"/>
    <col min="10504" max="10752" width="8.81640625" style="177"/>
    <col min="10753" max="10753" width="1.90625" style="177" bestFit="1" customWidth="1"/>
    <col min="10754" max="10754" width="19.08984375" style="177" customWidth="1"/>
    <col min="10755" max="10755" width="26.453125" style="177" customWidth="1"/>
    <col min="10756" max="10756" width="13.453125" style="177" bestFit="1" customWidth="1"/>
    <col min="10757" max="10757" width="11" style="177" bestFit="1" customWidth="1"/>
    <col min="10758" max="10758" width="7.08984375" style="177" bestFit="1" customWidth="1"/>
    <col min="10759" max="10759" width="26" style="177" customWidth="1"/>
    <col min="10760" max="11008" width="8.81640625" style="177"/>
    <col min="11009" max="11009" width="1.90625" style="177" bestFit="1" customWidth="1"/>
    <col min="11010" max="11010" width="19.08984375" style="177" customWidth="1"/>
    <col min="11011" max="11011" width="26.453125" style="177" customWidth="1"/>
    <col min="11012" max="11012" width="13.453125" style="177" bestFit="1" customWidth="1"/>
    <col min="11013" max="11013" width="11" style="177" bestFit="1" customWidth="1"/>
    <col min="11014" max="11014" width="7.08984375" style="177" bestFit="1" customWidth="1"/>
    <col min="11015" max="11015" width="26" style="177" customWidth="1"/>
    <col min="11016" max="11264" width="8.81640625" style="177"/>
    <col min="11265" max="11265" width="1.90625" style="177" bestFit="1" customWidth="1"/>
    <col min="11266" max="11266" width="19.08984375" style="177" customWidth="1"/>
    <col min="11267" max="11267" width="26.453125" style="177" customWidth="1"/>
    <col min="11268" max="11268" width="13.453125" style="177" bestFit="1" customWidth="1"/>
    <col min="11269" max="11269" width="11" style="177" bestFit="1" customWidth="1"/>
    <col min="11270" max="11270" width="7.08984375" style="177" bestFit="1" customWidth="1"/>
    <col min="11271" max="11271" width="26" style="177" customWidth="1"/>
    <col min="11272" max="11520" width="8.81640625" style="177"/>
    <col min="11521" max="11521" width="1.90625" style="177" bestFit="1" customWidth="1"/>
    <col min="11522" max="11522" width="19.08984375" style="177" customWidth="1"/>
    <col min="11523" max="11523" width="26.453125" style="177" customWidth="1"/>
    <col min="11524" max="11524" width="13.453125" style="177" bestFit="1" customWidth="1"/>
    <col min="11525" max="11525" width="11" style="177" bestFit="1" customWidth="1"/>
    <col min="11526" max="11526" width="7.08984375" style="177" bestFit="1" customWidth="1"/>
    <col min="11527" max="11527" width="26" style="177" customWidth="1"/>
    <col min="11528" max="11776" width="8.81640625" style="177"/>
    <col min="11777" max="11777" width="1.90625" style="177" bestFit="1" customWidth="1"/>
    <col min="11778" max="11778" width="19.08984375" style="177" customWidth="1"/>
    <col min="11779" max="11779" width="26.453125" style="177" customWidth="1"/>
    <col min="11780" max="11780" width="13.453125" style="177" bestFit="1" customWidth="1"/>
    <col min="11781" max="11781" width="11" style="177" bestFit="1" customWidth="1"/>
    <col min="11782" max="11782" width="7.08984375" style="177" bestFit="1" customWidth="1"/>
    <col min="11783" max="11783" width="26" style="177" customWidth="1"/>
    <col min="11784" max="12032" width="8.81640625" style="177"/>
    <col min="12033" max="12033" width="1.90625" style="177" bestFit="1" customWidth="1"/>
    <col min="12034" max="12034" width="19.08984375" style="177" customWidth="1"/>
    <col min="12035" max="12035" width="26.453125" style="177" customWidth="1"/>
    <col min="12036" max="12036" width="13.453125" style="177" bestFit="1" customWidth="1"/>
    <col min="12037" max="12037" width="11" style="177" bestFit="1" customWidth="1"/>
    <col min="12038" max="12038" width="7.08984375" style="177" bestFit="1" customWidth="1"/>
    <col min="12039" max="12039" width="26" style="177" customWidth="1"/>
    <col min="12040" max="12288" width="8.81640625" style="177"/>
    <col min="12289" max="12289" width="1.90625" style="177" bestFit="1" customWidth="1"/>
    <col min="12290" max="12290" width="19.08984375" style="177" customWidth="1"/>
    <col min="12291" max="12291" width="26.453125" style="177" customWidth="1"/>
    <col min="12292" max="12292" width="13.453125" style="177" bestFit="1" customWidth="1"/>
    <col min="12293" max="12293" width="11" style="177" bestFit="1" customWidth="1"/>
    <col min="12294" max="12294" width="7.08984375" style="177" bestFit="1" customWidth="1"/>
    <col min="12295" max="12295" width="26" style="177" customWidth="1"/>
    <col min="12296" max="12544" width="8.81640625" style="177"/>
    <col min="12545" max="12545" width="1.90625" style="177" bestFit="1" customWidth="1"/>
    <col min="12546" max="12546" width="19.08984375" style="177" customWidth="1"/>
    <col min="12547" max="12547" width="26.453125" style="177" customWidth="1"/>
    <col min="12548" max="12548" width="13.453125" style="177" bestFit="1" customWidth="1"/>
    <col min="12549" max="12549" width="11" style="177" bestFit="1" customWidth="1"/>
    <col min="12550" max="12550" width="7.08984375" style="177" bestFit="1" customWidth="1"/>
    <col min="12551" max="12551" width="26" style="177" customWidth="1"/>
    <col min="12552" max="12800" width="8.81640625" style="177"/>
    <col min="12801" max="12801" width="1.90625" style="177" bestFit="1" customWidth="1"/>
    <col min="12802" max="12802" width="19.08984375" style="177" customWidth="1"/>
    <col min="12803" max="12803" width="26.453125" style="177" customWidth="1"/>
    <col min="12804" max="12804" width="13.453125" style="177" bestFit="1" customWidth="1"/>
    <col min="12805" max="12805" width="11" style="177" bestFit="1" customWidth="1"/>
    <col min="12806" max="12806" width="7.08984375" style="177" bestFit="1" customWidth="1"/>
    <col min="12807" max="12807" width="26" style="177" customWidth="1"/>
    <col min="12808" max="13056" width="8.81640625" style="177"/>
    <col min="13057" max="13057" width="1.90625" style="177" bestFit="1" customWidth="1"/>
    <col min="13058" max="13058" width="19.08984375" style="177" customWidth="1"/>
    <col min="13059" max="13059" width="26.453125" style="177" customWidth="1"/>
    <col min="13060" max="13060" width="13.453125" style="177" bestFit="1" customWidth="1"/>
    <col min="13061" max="13061" width="11" style="177" bestFit="1" customWidth="1"/>
    <col min="13062" max="13062" width="7.08984375" style="177" bestFit="1" customWidth="1"/>
    <col min="13063" max="13063" width="26" style="177" customWidth="1"/>
    <col min="13064" max="13312" width="8.81640625" style="177"/>
    <col min="13313" max="13313" width="1.90625" style="177" bestFit="1" customWidth="1"/>
    <col min="13314" max="13314" width="19.08984375" style="177" customWidth="1"/>
    <col min="13315" max="13315" width="26.453125" style="177" customWidth="1"/>
    <col min="13316" max="13316" width="13.453125" style="177" bestFit="1" customWidth="1"/>
    <col min="13317" max="13317" width="11" style="177" bestFit="1" customWidth="1"/>
    <col min="13318" max="13318" width="7.08984375" style="177" bestFit="1" customWidth="1"/>
    <col min="13319" max="13319" width="26" style="177" customWidth="1"/>
    <col min="13320" max="13568" width="8.81640625" style="177"/>
    <col min="13569" max="13569" width="1.90625" style="177" bestFit="1" customWidth="1"/>
    <col min="13570" max="13570" width="19.08984375" style="177" customWidth="1"/>
    <col min="13571" max="13571" width="26.453125" style="177" customWidth="1"/>
    <col min="13572" max="13572" width="13.453125" style="177" bestFit="1" customWidth="1"/>
    <col min="13573" max="13573" width="11" style="177" bestFit="1" customWidth="1"/>
    <col min="13574" max="13574" width="7.08984375" style="177" bestFit="1" customWidth="1"/>
    <col min="13575" max="13575" width="26" style="177" customWidth="1"/>
    <col min="13576" max="13824" width="8.81640625" style="177"/>
    <col min="13825" max="13825" width="1.90625" style="177" bestFit="1" customWidth="1"/>
    <col min="13826" max="13826" width="19.08984375" style="177" customWidth="1"/>
    <col min="13827" max="13827" width="26.453125" style="177" customWidth="1"/>
    <col min="13828" max="13828" width="13.453125" style="177" bestFit="1" customWidth="1"/>
    <col min="13829" max="13829" width="11" style="177" bestFit="1" customWidth="1"/>
    <col min="13830" max="13830" width="7.08984375" style="177" bestFit="1" customWidth="1"/>
    <col min="13831" max="13831" width="26" style="177" customWidth="1"/>
    <col min="13832" max="14080" width="8.81640625" style="177"/>
    <col min="14081" max="14081" width="1.90625" style="177" bestFit="1" customWidth="1"/>
    <col min="14082" max="14082" width="19.08984375" style="177" customWidth="1"/>
    <col min="14083" max="14083" width="26.453125" style="177" customWidth="1"/>
    <col min="14084" max="14084" width="13.453125" style="177" bestFit="1" customWidth="1"/>
    <col min="14085" max="14085" width="11" style="177" bestFit="1" customWidth="1"/>
    <col min="14086" max="14086" width="7.08984375" style="177" bestFit="1" customWidth="1"/>
    <col min="14087" max="14087" width="26" style="177" customWidth="1"/>
    <col min="14088" max="14336" width="8.81640625" style="177"/>
    <col min="14337" max="14337" width="1.90625" style="177" bestFit="1" customWidth="1"/>
    <col min="14338" max="14338" width="19.08984375" style="177" customWidth="1"/>
    <col min="14339" max="14339" width="26.453125" style="177" customWidth="1"/>
    <col min="14340" max="14340" width="13.453125" style="177" bestFit="1" customWidth="1"/>
    <col min="14341" max="14341" width="11" style="177" bestFit="1" customWidth="1"/>
    <col min="14342" max="14342" width="7.08984375" style="177" bestFit="1" customWidth="1"/>
    <col min="14343" max="14343" width="26" style="177" customWidth="1"/>
    <col min="14344" max="14592" width="8.81640625" style="177"/>
    <col min="14593" max="14593" width="1.90625" style="177" bestFit="1" customWidth="1"/>
    <col min="14594" max="14594" width="19.08984375" style="177" customWidth="1"/>
    <col min="14595" max="14595" width="26.453125" style="177" customWidth="1"/>
    <col min="14596" max="14596" width="13.453125" style="177" bestFit="1" customWidth="1"/>
    <col min="14597" max="14597" width="11" style="177" bestFit="1" customWidth="1"/>
    <col min="14598" max="14598" width="7.08984375" style="177" bestFit="1" customWidth="1"/>
    <col min="14599" max="14599" width="26" style="177" customWidth="1"/>
    <col min="14600" max="14848" width="8.81640625" style="177"/>
    <col min="14849" max="14849" width="1.90625" style="177" bestFit="1" customWidth="1"/>
    <col min="14850" max="14850" width="19.08984375" style="177" customWidth="1"/>
    <col min="14851" max="14851" width="26.453125" style="177" customWidth="1"/>
    <col min="14852" max="14852" width="13.453125" style="177" bestFit="1" customWidth="1"/>
    <col min="14853" max="14853" width="11" style="177" bestFit="1" customWidth="1"/>
    <col min="14854" max="14854" width="7.08984375" style="177" bestFit="1" customWidth="1"/>
    <col min="14855" max="14855" width="26" style="177" customWidth="1"/>
    <col min="14856" max="15104" width="8.81640625" style="177"/>
    <col min="15105" max="15105" width="1.90625" style="177" bestFit="1" customWidth="1"/>
    <col min="15106" max="15106" width="19.08984375" style="177" customWidth="1"/>
    <col min="15107" max="15107" width="26.453125" style="177" customWidth="1"/>
    <col min="15108" max="15108" width="13.453125" style="177" bestFit="1" customWidth="1"/>
    <col min="15109" max="15109" width="11" style="177" bestFit="1" customWidth="1"/>
    <col min="15110" max="15110" width="7.08984375" style="177" bestFit="1" customWidth="1"/>
    <col min="15111" max="15111" width="26" style="177" customWidth="1"/>
    <col min="15112" max="15360" width="8.81640625" style="177"/>
    <col min="15361" max="15361" width="1.90625" style="177" bestFit="1" customWidth="1"/>
    <col min="15362" max="15362" width="19.08984375" style="177" customWidth="1"/>
    <col min="15363" max="15363" width="26.453125" style="177" customWidth="1"/>
    <col min="15364" max="15364" width="13.453125" style="177" bestFit="1" customWidth="1"/>
    <col min="15365" max="15365" width="11" style="177" bestFit="1" customWidth="1"/>
    <col min="15366" max="15366" width="7.08984375" style="177" bestFit="1" customWidth="1"/>
    <col min="15367" max="15367" width="26" style="177" customWidth="1"/>
    <col min="15368" max="15616" width="8.81640625" style="177"/>
    <col min="15617" max="15617" width="1.90625" style="177" bestFit="1" customWidth="1"/>
    <col min="15618" max="15618" width="19.08984375" style="177" customWidth="1"/>
    <col min="15619" max="15619" width="26.453125" style="177" customWidth="1"/>
    <col min="15620" max="15620" width="13.453125" style="177" bestFit="1" customWidth="1"/>
    <col min="15621" max="15621" width="11" style="177" bestFit="1" customWidth="1"/>
    <col min="15622" max="15622" width="7.08984375" style="177" bestFit="1" customWidth="1"/>
    <col min="15623" max="15623" width="26" style="177" customWidth="1"/>
    <col min="15624" max="15872" width="8.81640625" style="177"/>
    <col min="15873" max="15873" width="1.90625" style="177" bestFit="1" customWidth="1"/>
    <col min="15874" max="15874" width="19.08984375" style="177" customWidth="1"/>
    <col min="15875" max="15875" width="26.453125" style="177" customWidth="1"/>
    <col min="15876" max="15876" width="13.453125" style="177" bestFit="1" customWidth="1"/>
    <col min="15877" max="15877" width="11" style="177" bestFit="1" customWidth="1"/>
    <col min="15878" max="15878" width="7.08984375" style="177" bestFit="1" customWidth="1"/>
    <col min="15879" max="15879" width="26" style="177" customWidth="1"/>
    <col min="15880" max="16128" width="8.81640625" style="177"/>
    <col min="16129" max="16129" width="1.90625" style="177" bestFit="1" customWidth="1"/>
    <col min="16130" max="16130" width="19.08984375" style="177" customWidth="1"/>
    <col min="16131" max="16131" width="26.453125" style="177" customWidth="1"/>
    <col min="16132" max="16132" width="13.453125" style="177" bestFit="1" customWidth="1"/>
    <col min="16133" max="16133" width="11" style="177" bestFit="1" customWidth="1"/>
    <col min="16134" max="16134" width="7.08984375" style="177" bestFit="1" customWidth="1"/>
    <col min="16135" max="16135" width="26" style="177" customWidth="1"/>
    <col min="16136" max="16384" width="8.81640625" style="177"/>
  </cols>
  <sheetData>
    <row r="1" spans="1:7" ht="39" x14ac:dyDescent="0.35">
      <c r="A1" s="176"/>
      <c r="B1" s="176"/>
      <c r="C1" s="201" t="s">
        <v>306</v>
      </c>
      <c r="D1" s="201"/>
      <c r="E1" s="201"/>
      <c r="F1" s="201"/>
      <c r="G1" s="201"/>
    </row>
    <row r="2" spans="1:7" ht="15.5" x14ac:dyDescent="0.35">
      <c r="A2" s="178"/>
      <c r="B2" s="179" t="s">
        <v>307</v>
      </c>
      <c r="C2" s="206" t="s">
        <v>321</v>
      </c>
      <c r="D2" s="206"/>
      <c r="E2" s="178"/>
      <c r="F2" s="178"/>
      <c r="G2" s="178"/>
    </row>
    <row r="3" spans="1:7" x14ac:dyDescent="0.35">
      <c r="A3" s="180"/>
      <c r="B3" s="179" t="s">
        <v>308</v>
      </c>
      <c r="C3" s="202" t="s">
        <v>316</v>
      </c>
      <c r="D3" s="203"/>
      <c r="E3" s="180"/>
      <c r="F3" s="180"/>
      <c r="G3" s="180"/>
    </row>
    <row r="4" spans="1:7" x14ac:dyDescent="0.35">
      <c r="A4" s="180"/>
      <c r="B4" s="179" t="s">
        <v>309</v>
      </c>
      <c r="C4" s="202" t="s">
        <v>232</v>
      </c>
      <c r="D4" s="203"/>
      <c r="E4" s="180"/>
      <c r="F4" s="180"/>
      <c r="G4" s="180"/>
    </row>
    <row r="5" spans="1:7" ht="15.5" x14ac:dyDescent="0.35">
      <c r="A5" s="181"/>
      <c r="B5" s="180"/>
      <c r="C5" s="181"/>
      <c r="D5" s="181"/>
      <c r="E5" s="182"/>
      <c r="F5" s="180"/>
      <c r="G5" s="180"/>
    </row>
    <row r="6" spans="1:7" s="187" customFormat="1" x14ac:dyDescent="0.25">
      <c r="A6" s="183"/>
      <c r="B6" s="184" t="s">
        <v>0</v>
      </c>
      <c r="C6" s="185" t="s">
        <v>310</v>
      </c>
      <c r="D6" s="185" t="s">
        <v>311</v>
      </c>
      <c r="E6" s="204" t="s">
        <v>312</v>
      </c>
      <c r="F6" s="205"/>
      <c r="G6" s="186" t="s">
        <v>313</v>
      </c>
    </row>
    <row r="7" spans="1:7" x14ac:dyDescent="0.25">
      <c r="A7" s="188">
        <v>1</v>
      </c>
      <c r="B7" s="189" t="s">
        <v>323</v>
      </c>
      <c r="C7" s="190">
        <v>228566.74</v>
      </c>
      <c r="D7" s="190">
        <v>228566.74</v>
      </c>
      <c r="E7" s="191">
        <f t="shared" ref="E7:E12" si="0">C7-D7</f>
        <v>0</v>
      </c>
      <c r="F7" s="192">
        <f t="shared" ref="F7:F13" si="1">C7/D7-1</f>
        <v>0</v>
      </c>
      <c r="G7" s="193" t="s">
        <v>314</v>
      </c>
    </row>
    <row r="8" spans="1:7" x14ac:dyDescent="0.25">
      <c r="A8" s="188">
        <v>2</v>
      </c>
      <c r="B8" s="189" t="s">
        <v>322</v>
      </c>
      <c r="C8" s="190">
        <v>910116</v>
      </c>
      <c r="D8" s="190">
        <v>910116</v>
      </c>
      <c r="E8" s="191">
        <f t="shared" si="0"/>
        <v>0</v>
      </c>
      <c r="F8" s="192">
        <f t="shared" si="1"/>
        <v>0</v>
      </c>
      <c r="G8" s="193" t="s">
        <v>314</v>
      </c>
    </row>
    <row r="9" spans="1:7" ht="27" x14ac:dyDescent="0.25">
      <c r="A9" s="188">
        <v>3</v>
      </c>
      <c r="B9" s="189" t="s">
        <v>324</v>
      </c>
      <c r="C9" s="190">
        <v>1532097.5</v>
      </c>
      <c r="D9" s="190">
        <v>1532097.5</v>
      </c>
      <c r="E9" s="191">
        <f t="shared" si="0"/>
        <v>0</v>
      </c>
      <c r="F9" s="192">
        <f t="shared" si="1"/>
        <v>0</v>
      </c>
      <c r="G9" s="193" t="s">
        <v>314</v>
      </c>
    </row>
    <row r="10" spans="1:7" ht="27" x14ac:dyDescent="0.25">
      <c r="A10" s="188">
        <v>4</v>
      </c>
      <c r="B10" s="189" t="s">
        <v>325</v>
      </c>
      <c r="C10" s="190">
        <v>1390359.6</v>
      </c>
      <c r="D10" s="190">
        <v>1390359.6</v>
      </c>
      <c r="E10" s="191">
        <f t="shared" si="0"/>
        <v>0</v>
      </c>
      <c r="F10" s="192">
        <f t="shared" si="1"/>
        <v>0</v>
      </c>
      <c r="G10" s="193" t="s">
        <v>314</v>
      </c>
    </row>
    <row r="11" spans="1:7" ht="27" x14ac:dyDescent="0.25">
      <c r="A11" s="188">
        <v>5</v>
      </c>
      <c r="B11" s="188" t="s">
        <v>326</v>
      </c>
      <c r="C11" s="190"/>
      <c r="D11" s="190"/>
      <c r="E11" s="191">
        <f t="shared" si="0"/>
        <v>0</v>
      </c>
      <c r="F11" s="192"/>
      <c r="G11" s="193" t="s">
        <v>327</v>
      </c>
    </row>
    <row r="12" spans="1:7" x14ac:dyDescent="0.25">
      <c r="A12" s="188"/>
      <c r="B12" s="188"/>
      <c r="C12" s="190"/>
      <c r="D12" s="190"/>
      <c r="E12" s="191"/>
      <c r="F12" s="192"/>
      <c r="G12" s="194"/>
    </row>
    <row r="13" spans="1:7" x14ac:dyDescent="0.25">
      <c r="A13" s="195"/>
      <c r="B13" s="196" t="s">
        <v>315</v>
      </c>
      <c r="C13" s="197">
        <f>SUM(C7:C12)</f>
        <v>4061139.8400000003</v>
      </c>
      <c r="D13" s="197">
        <f>SUM(D7:D12)</f>
        <v>4061139.8400000003</v>
      </c>
      <c r="E13" s="198">
        <f>SUM(E7:E12)</f>
        <v>0</v>
      </c>
      <c r="F13" s="199">
        <f t="shared" si="1"/>
        <v>0</v>
      </c>
      <c r="G13" s="200"/>
    </row>
  </sheetData>
  <mergeCells count="5">
    <mergeCell ref="C1:G1"/>
    <mergeCell ref="C3:D3"/>
    <mergeCell ref="C4:D4"/>
    <mergeCell ref="E6:F6"/>
    <mergeCell ref="C2:D2"/>
  </mergeCells>
  <phoneticPr fontId="4" type="noConversion"/>
  <dataValidations count="1">
    <dataValidation type="list" allowBlank="1" showInputMessage="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17 JA65517 SW65517 ACS65517 AMO65517 AWK65517 BGG65517 BQC65517 BZY65517 CJU65517 CTQ65517 DDM65517 DNI65517 DXE65517 EHA65517 EQW65517 FAS65517 FKO65517 FUK65517 GEG65517 GOC65517 GXY65517 HHU65517 HRQ65517 IBM65517 ILI65517 IVE65517 JFA65517 JOW65517 JYS65517 KIO65517 KSK65517 LCG65517 LMC65517 LVY65517 MFU65517 MPQ65517 MZM65517 NJI65517 NTE65517 ODA65517 OMW65517 OWS65517 PGO65517 PQK65517 QAG65517 QKC65517 QTY65517 RDU65517 RNQ65517 RXM65517 SHI65517 SRE65517 TBA65517 TKW65517 TUS65517 UEO65517 UOK65517 UYG65517 VIC65517 VRY65517 WBU65517 WLQ65517 WVM65517 E131053 JA131053 SW131053 ACS131053 AMO131053 AWK131053 BGG131053 BQC131053 BZY131053 CJU131053 CTQ131053 DDM131053 DNI131053 DXE131053 EHA131053 EQW131053 FAS131053 FKO131053 FUK131053 GEG131053 GOC131053 GXY131053 HHU131053 HRQ131053 IBM131053 ILI131053 IVE131053 JFA131053 JOW131053 JYS131053 KIO131053 KSK131053 LCG131053 LMC131053 LVY131053 MFU131053 MPQ131053 MZM131053 NJI131053 NTE131053 ODA131053 OMW131053 OWS131053 PGO131053 PQK131053 QAG131053 QKC131053 QTY131053 RDU131053 RNQ131053 RXM131053 SHI131053 SRE131053 TBA131053 TKW131053 TUS131053 UEO131053 UOK131053 UYG131053 VIC131053 VRY131053 WBU131053 WLQ131053 WVM131053 E196589 JA196589 SW196589 ACS196589 AMO196589 AWK196589 BGG196589 BQC196589 BZY196589 CJU196589 CTQ196589 DDM196589 DNI196589 DXE196589 EHA196589 EQW196589 FAS196589 FKO196589 FUK196589 GEG196589 GOC196589 GXY196589 HHU196589 HRQ196589 IBM196589 ILI196589 IVE196589 JFA196589 JOW196589 JYS196589 KIO196589 KSK196589 LCG196589 LMC196589 LVY196589 MFU196589 MPQ196589 MZM196589 NJI196589 NTE196589 ODA196589 OMW196589 OWS196589 PGO196589 PQK196589 QAG196589 QKC196589 QTY196589 RDU196589 RNQ196589 RXM196589 SHI196589 SRE196589 TBA196589 TKW196589 TUS196589 UEO196589 UOK196589 UYG196589 VIC196589 VRY196589 WBU196589 WLQ196589 WVM196589 E262125 JA262125 SW262125 ACS262125 AMO262125 AWK262125 BGG262125 BQC262125 BZY262125 CJU262125 CTQ262125 DDM262125 DNI262125 DXE262125 EHA262125 EQW262125 FAS262125 FKO262125 FUK262125 GEG262125 GOC262125 GXY262125 HHU262125 HRQ262125 IBM262125 ILI262125 IVE262125 JFA262125 JOW262125 JYS262125 KIO262125 KSK262125 LCG262125 LMC262125 LVY262125 MFU262125 MPQ262125 MZM262125 NJI262125 NTE262125 ODA262125 OMW262125 OWS262125 PGO262125 PQK262125 QAG262125 QKC262125 QTY262125 RDU262125 RNQ262125 RXM262125 SHI262125 SRE262125 TBA262125 TKW262125 TUS262125 UEO262125 UOK262125 UYG262125 VIC262125 VRY262125 WBU262125 WLQ262125 WVM262125 E327661 JA327661 SW327661 ACS327661 AMO327661 AWK327661 BGG327661 BQC327661 BZY327661 CJU327661 CTQ327661 DDM327661 DNI327661 DXE327661 EHA327661 EQW327661 FAS327661 FKO327661 FUK327661 GEG327661 GOC327661 GXY327661 HHU327661 HRQ327661 IBM327661 ILI327661 IVE327661 JFA327661 JOW327661 JYS327661 KIO327661 KSK327661 LCG327661 LMC327661 LVY327661 MFU327661 MPQ327661 MZM327661 NJI327661 NTE327661 ODA327661 OMW327661 OWS327661 PGO327661 PQK327661 QAG327661 QKC327661 QTY327661 RDU327661 RNQ327661 RXM327661 SHI327661 SRE327661 TBA327661 TKW327661 TUS327661 UEO327661 UOK327661 UYG327661 VIC327661 VRY327661 WBU327661 WLQ327661 WVM327661 E393197 JA393197 SW393197 ACS393197 AMO393197 AWK393197 BGG393197 BQC393197 BZY393197 CJU393197 CTQ393197 DDM393197 DNI393197 DXE393197 EHA393197 EQW393197 FAS393197 FKO393197 FUK393197 GEG393197 GOC393197 GXY393197 HHU393197 HRQ393197 IBM393197 ILI393197 IVE393197 JFA393197 JOW393197 JYS393197 KIO393197 KSK393197 LCG393197 LMC393197 LVY393197 MFU393197 MPQ393197 MZM393197 NJI393197 NTE393197 ODA393197 OMW393197 OWS393197 PGO393197 PQK393197 QAG393197 QKC393197 QTY393197 RDU393197 RNQ393197 RXM393197 SHI393197 SRE393197 TBA393197 TKW393197 TUS393197 UEO393197 UOK393197 UYG393197 VIC393197 VRY393197 WBU393197 WLQ393197 WVM393197 E458733 JA458733 SW458733 ACS458733 AMO458733 AWK458733 BGG458733 BQC458733 BZY458733 CJU458733 CTQ458733 DDM458733 DNI458733 DXE458733 EHA458733 EQW458733 FAS458733 FKO458733 FUK458733 GEG458733 GOC458733 GXY458733 HHU458733 HRQ458733 IBM458733 ILI458733 IVE458733 JFA458733 JOW458733 JYS458733 KIO458733 KSK458733 LCG458733 LMC458733 LVY458733 MFU458733 MPQ458733 MZM458733 NJI458733 NTE458733 ODA458733 OMW458733 OWS458733 PGO458733 PQK458733 QAG458733 QKC458733 QTY458733 RDU458733 RNQ458733 RXM458733 SHI458733 SRE458733 TBA458733 TKW458733 TUS458733 UEO458733 UOK458733 UYG458733 VIC458733 VRY458733 WBU458733 WLQ458733 WVM458733 E524269 JA524269 SW524269 ACS524269 AMO524269 AWK524269 BGG524269 BQC524269 BZY524269 CJU524269 CTQ524269 DDM524269 DNI524269 DXE524269 EHA524269 EQW524269 FAS524269 FKO524269 FUK524269 GEG524269 GOC524269 GXY524269 HHU524269 HRQ524269 IBM524269 ILI524269 IVE524269 JFA524269 JOW524269 JYS524269 KIO524269 KSK524269 LCG524269 LMC524269 LVY524269 MFU524269 MPQ524269 MZM524269 NJI524269 NTE524269 ODA524269 OMW524269 OWS524269 PGO524269 PQK524269 QAG524269 QKC524269 QTY524269 RDU524269 RNQ524269 RXM524269 SHI524269 SRE524269 TBA524269 TKW524269 TUS524269 UEO524269 UOK524269 UYG524269 VIC524269 VRY524269 WBU524269 WLQ524269 WVM524269 E589805 JA589805 SW589805 ACS589805 AMO589805 AWK589805 BGG589805 BQC589805 BZY589805 CJU589805 CTQ589805 DDM589805 DNI589805 DXE589805 EHA589805 EQW589805 FAS589805 FKO589805 FUK589805 GEG589805 GOC589805 GXY589805 HHU589805 HRQ589805 IBM589805 ILI589805 IVE589805 JFA589805 JOW589805 JYS589805 KIO589805 KSK589805 LCG589805 LMC589805 LVY589805 MFU589805 MPQ589805 MZM589805 NJI589805 NTE589805 ODA589805 OMW589805 OWS589805 PGO589805 PQK589805 QAG589805 QKC589805 QTY589805 RDU589805 RNQ589805 RXM589805 SHI589805 SRE589805 TBA589805 TKW589805 TUS589805 UEO589805 UOK589805 UYG589805 VIC589805 VRY589805 WBU589805 WLQ589805 WVM589805 E655341 JA655341 SW655341 ACS655341 AMO655341 AWK655341 BGG655341 BQC655341 BZY655341 CJU655341 CTQ655341 DDM655341 DNI655341 DXE655341 EHA655341 EQW655341 FAS655341 FKO655341 FUK655341 GEG655341 GOC655341 GXY655341 HHU655341 HRQ655341 IBM655341 ILI655341 IVE655341 JFA655341 JOW655341 JYS655341 KIO655341 KSK655341 LCG655341 LMC655341 LVY655341 MFU655341 MPQ655341 MZM655341 NJI655341 NTE655341 ODA655341 OMW655341 OWS655341 PGO655341 PQK655341 QAG655341 QKC655341 QTY655341 RDU655341 RNQ655341 RXM655341 SHI655341 SRE655341 TBA655341 TKW655341 TUS655341 UEO655341 UOK655341 UYG655341 VIC655341 VRY655341 WBU655341 WLQ655341 WVM655341 E720877 JA720877 SW720877 ACS720877 AMO720877 AWK720877 BGG720877 BQC720877 BZY720877 CJU720877 CTQ720877 DDM720877 DNI720877 DXE720877 EHA720877 EQW720877 FAS720877 FKO720877 FUK720877 GEG720877 GOC720877 GXY720877 HHU720877 HRQ720877 IBM720877 ILI720877 IVE720877 JFA720877 JOW720877 JYS720877 KIO720877 KSK720877 LCG720877 LMC720877 LVY720877 MFU720877 MPQ720877 MZM720877 NJI720877 NTE720877 ODA720877 OMW720877 OWS720877 PGO720877 PQK720877 QAG720877 QKC720877 QTY720877 RDU720877 RNQ720877 RXM720877 SHI720877 SRE720877 TBA720877 TKW720877 TUS720877 UEO720877 UOK720877 UYG720877 VIC720877 VRY720877 WBU720877 WLQ720877 WVM720877 E786413 JA786413 SW786413 ACS786413 AMO786413 AWK786413 BGG786413 BQC786413 BZY786413 CJU786413 CTQ786413 DDM786413 DNI786413 DXE786413 EHA786413 EQW786413 FAS786413 FKO786413 FUK786413 GEG786413 GOC786413 GXY786413 HHU786413 HRQ786413 IBM786413 ILI786413 IVE786413 JFA786413 JOW786413 JYS786413 KIO786413 KSK786413 LCG786413 LMC786413 LVY786413 MFU786413 MPQ786413 MZM786413 NJI786413 NTE786413 ODA786413 OMW786413 OWS786413 PGO786413 PQK786413 QAG786413 QKC786413 QTY786413 RDU786413 RNQ786413 RXM786413 SHI786413 SRE786413 TBA786413 TKW786413 TUS786413 UEO786413 UOK786413 UYG786413 VIC786413 VRY786413 WBU786413 WLQ786413 WVM786413 E851949 JA851949 SW851949 ACS851949 AMO851949 AWK851949 BGG851949 BQC851949 BZY851949 CJU851949 CTQ851949 DDM851949 DNI851949 DXE851949 EHA851949 EQW851949 FAS851949 FKO851949 FUK851949 GEG851949 GOC851949 GXY851949 HHU851949 HRQ851949 IBM851949 ILI851949 IVE851949 JFA851949 JOW851949 JYS851949 KIO851949 KSK851949 LCG851949 LMC851949 LVY851949 MFU851949 MPQ851949 MZM851949 NJI851949 NTE851949 ODA851949 OMW851949 OWS851949 PGO851949 PQK851949 QAG851949 QKC851949 QTY851949 RDU851949 RNQ851949 RXM851949 SHI851949 SRE851949 TBA851949 TKW851949 TUS851949 UEO851949 UOK851949 UYG851949 VIC851949 VRY851949 WBU851949 WLQ851949 WVM851949 E917485 JA917485 SW917485 ACS917485 AMO917485 AWK917485 BGG917485 BQC917485 BZY917485 CJU917485 CTQ917485 DDM917485 DNI917485 DXE917485 EHA917485 EQW917485 FAS917485 FKO917485 FUK917485 GEG917485 GOC917485 GXY917485 HHU917485 HRQ917485 IBM917485 ILI917485 IVE917485 JFA917485 JOW917485 JYS917485 KIO917485 KSK917485 LCG917485 LMC917485 LVY917485 MFU917485 MPQ917485 MZM917485 NJI917485 NTE917485 ODA917485 OMW917485 OWS917485 PGO917485 PQK917485 QAG917485 QKC917485 QTY917485 RDU917485 RNQ917485 RXM917485 SHI917485 SRE917485 TBA917485 TKW917485 TUS917485 UEO917485 UOK917485 UYG917485 VIC917485 VRY917485 WBU917485 WLQ917485 WVM917485 E983021 JA983021 SW983021 ACS983021 AMO983021 AWK983021 BGG983021 BQC983021 BZY983021 CJU983021 CTQ983021 DDM983021 DNI983021 DXE983021 EHA983021 EQW983021 FAS983021 FKO983021 FUK983021 GEG983021 GOC983021 GXY983021 HHU983021 HRQ983021 IBM983021 ILI983021 IVE983021 JFA983021 JOW983021 JYS983021 KIO983021 KSK983021 LCG983021 LMC983021 LVY983021 MFU983021 MPQ983021 MZM983021 NJI983021 NTE983021 ODA983021 OMW983021 OWS983021 PGO983021 PQK983021 QAG983021 QKC983021 QTY983021 RDU983021 RNQ983021 RXM983021 SHI983021 SRE983021 TBA983021 TKW983021 TUS983021 UEO983021 UOK983021 UYG983021 VIC983021 VRY983021 WBU983021 WLQ983021 WVM983021 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16 IY65516 SU65516 ACQ65516 AMM65516 AWI65516 BGE65516 BQA65516 BZW65516 CJS65516 CTO65516 DDK65516 DNG65516 DXC65516 EGY65516 EQU65516 FAQ65516 FKM65516 FUI65516 GEE65516 GOA65516 GXW65516 HHS65516 HRO65516 IBK65516 ILG65516 IVC65516 JEY65516 JOU65516 JYQ65516 KIM65516 KSI65516 LCE65516 LMA65516 LVW65516 MFS65516 MPO65516 MZK65516 NJG65516 NTC65516 OCY65516 OMU65516 OWQ65516 PGM65516 PQI65516 QAE65516 QKA65516 QTW65516 RDS65516 RNO65516 RXK65516 SHG65516 SRC65516 TAY65516 TKU65516 TUQ65516 UEM65516 UOI65516 UYE65516 VIA65516 VRW65516 WBS65516 WLO65516 WVK65516 C131052 IY131052 SU131052 ACQ131052 AMM131052 AWI131052 BGE131052 BQA131052 BZW131052 CJS131052 CTO131052 DDK131052 DNG131052 DXC131052 EGY131052 EQU131052 FAQ131052 FKM131052 FUI131052 GEE131052 GOA131052 GXW131052 HHS131052 HRO131052 IBK131052 ILG131052 IVC131052 JEY131052 JOU131052 JYQ131052 KIM131052 KSI131052 LCE131052 LMA131052 LVW131052 MFS131052 MPO131052 MZK131052 NJG131052 NTC131052 OCY131052 OMU131052 OWQ131052 PGM131052 PQI131052 QAE131052 QKA131052 QTW131052 RDS131052 RNO131052 RXK131052 SHG131052 SRC131052 TAY131052 TKU131052 TUQ131052 UEM131052 UOI131052 UYE131052 VIA131052 VRW131052 WBS131052 WLO131052 WVK131052 C196588 IY196588 SU196588 ACQ196588 AMM196588 AWI196588 BGE196588 BQA196588 BZW196588 CJS196588 CTO196588 DDK196588 DNG196588 DXC196588 EGY196588 EQU196588 FAQ196588 FKM196588 FUI196588 GEE196588 GOA196588 GXW196588 HHS196588 HRO196588 IBK196588 ILG196588 IVC196588 JEY196588 JOU196588 JYQ196588 KIM196588 KSI196588 LCE196588 LMA196588 LVW196588 MFS196588 MPO196588 MZK196588 NJG196588 NTC196588 OCY196588 OMU196588 OWQ196588 PGM196588 PQI196588 QAE196588 QKA196588 QTW196588 RDS196588 RNO196588 RXK196588 SHG196588 SRC196588 TAY196588 TKU196588 TUQ196588 UEM196588 UOI196588 UYE196588 VIA196588 VRW196588 WBS196588 WLO196588 WVK196588 C262124 IY262124 SU262124 ACQ262124 AMM262124 AWI262124 BGE262124 BQA262124 BZW262124 CJS262124 CTO262124 DDK262124 DNG262124 DXC262124 EGY262124 EQU262124 FAQ262124 FKM262124 FUI262124 GEE262124 GOA262124 GXW262124 HHS262124 HRO262124 IBK262124 ILG262124 IVC262124 JEY262124 JOU262124 JYQ262124 KIM262124 KSI262124 LCE262124 LMA262124 LVW262124 MFS262124 MPO262124 MZK262124 NJG262124 NTC262124 OCY262124 OMU262124 OWQ262124 PGM262124 PQI262124 QAE262124 QKA262124 QTW262124 RDS262124 RNO262124 RXK262124 SHG262124 SRC262124 TAY262124 TKU262124 TUQ262124 UEM262124 UOI262124 UYE262124 VIA262124 VRW262124 WBS262124 WLO262124 WVK262124 C327660 IY327660 SU327660 ACQ327660 AMM327660 AWI327660 BGE327660 BQA327660 BZW327660 CJS327660 CTO327660 DDK327660 DNG327660 DXC327660 EGY327660 EQU327660 FAQ327660 FKM327660 FUI327660 GEE327660 GOA327660 GXW327660 HHS327660 HRO327660 IBK327660 ILG327660 IVC327660 JEY327660 JOU327660 JYQ327660 KIM327660 KSI327660 LCE327660 LMA327660 LVW327660 MFS327660 MPO327660 MZK327660 NJG327660 NTC327660 OCY327660 OMU327660 OWQ327660 PGM327660 PQI327660 QAE327660 QKA327660 QTW327660 RDS327660 RNO327660 RXK327660 SHG327660 SRC327660 TAY327660 TKU327660 TUQ327660 UEM327660 UOI327660 UYE327660 VIA327660 VRW327660 WBS327660 WLO327660 WVK327660 C393196 IY393196 SU393196 ACQ393196 AMM393196 AWI393196 BGE393196 BQA393196 BZW393196 CJS393196 CTO393196 DDK393196 DNG393196 DXC393196 EGY393196 EQU393196 FAQ393196 FKM393196 FUI393196 GEE393196 GOA393196 GXW393196 HHS393196 HRO393196 IBK393196 ILG393196 IVC393196 JEY393196 JOU393196 JYQ393196 KIM393196 KSI393196 LCE393196 LMA393196 LVW393196 MFS393196 MPO393196 MZK393196 NJG393196 NTC393196 OCY393196 OMU393196 OWQ393196 PGM393196 PQI393196 QAE393196 QKA393196 QTW393196 RDS393196 RNO393196 RXK393196 SHG393196 SRC393196 TAY393196 TKU393196 TUQ393196 UEM393196 UOI393196 UYE393196 VIA393196 VRW393196 WBS393196 WLO393196 WVK393196 C458732 IY458732 SU458732 ACQ458732 AMM458732 AWI458732 BGE458732 BQA458732 BZW458732 CJS458732 CTO458732 DDK458732 DNG458732 DXC458732 EGY458732 EQU458732 FAQ458732 FKM458732 FUI458732 GEE458732 GOA458732 GXW458732 HHS458732 HRO458732 IBK458732 ILG458732 IVC458732 JEY458732 JOU458732 JYQ458732 KIM458732 KSI458732 LCE458732 LMA458732 LVW458732 MFS458732 MPO458732 MZK458732 NJG458732 NTC458732 OCY458732 OMU458732 OWQ458732 PGM458732 PQI458732 QAE458732 QKA458732 QTW458732 RDS458732 RNO458732 RXK458732 SHG458732 SRC458732 TAY458732 TKU458732 TUQ458732 UEM458732 UOI458732 UYE458732 VIA458732 VRW458732 WBS458732 WLO458732 WVK458732 C524268 IY524268 SU524268 ACQ524268 AMM524268 AWI524268 BGE524268 BQA524268 BZW524268 CJS524268 CTO524268 DDK524268 DNG524268 DXC524268 EGY524268 EQU524268 FAQ524268 FKM524268 FUI524268 GEE524268 GOA524268 GXW524268 HHS524268 HRO524268 IBK524268 ILG524268 IVC524268 JEY524268 JOU524268 JYQ524268 KIM524268 KSI524268 LCE524268 LMA524268 LVW524268 MFS524268 MPO524268 MZK524268 NJG524268 NTC524268 OCY524268 OMU524268 OWQ524268 PGM524268 PQI524268 QAE524268 QKA524268 QTW524268 RDS524268 RNO524268 RXK524268 SHG524268 SRC524268 TAY524268 TKU524268 TUQ524268 UEM524268 UOI524268 UYE524268 VIA524268 VRW524268 WBS524268 WLO524268 WVK524268 C589804 IY589804 SU589804 ACQ589804 AMM589804 AWI589804 BGE589804 BQA589804 BZW589804 CJS589804 CTO589804 DDK589804 DNG589804 DXC589804 EGY589804 EQU589804 FAQ589804 FKM589804 FUI589804 GEE589804 GOA589804 GXW589804 HHS589804 HRO589804 IBK589804 ILG589804 IVC589804 JEY589804 JOU589804 JYQ589804 KIM589804 KSI589804 LCE589804 LMA589804 LVW589804 MFS589804 MPO589804 MZK589804 NJG589804 NTC589804 OCY589804 OMU589804 OWQ589804 PGM589804 PQI589804 QAE589804 QKA589804 QTW589804 RDS589804 RNO589804 RXK589804 SHG589804 SRC589804 TAY589804 TKU589804 TUQ589804 UEM589804 UOI589804 UYE589804 VIA589804 VRW589804 WBS589804 WLO589804 WVK589804 C655340 IY655340 SU655340 ACQ655340 AMM655340 AWI655340 BGE655340 BQA655340 BZW655340 CJS655340 CTO655340 DDK655340 DNG655340 DXC655340 EGY655340 EQU655340 FAQ655340 FKM655340 FUI655340 GEE655340 GOA655340 GXW655340 HHS655340 HRO655340 IBK655340 ILG655340 IVC655340 JEY655340 JOU655340 JYQ655340 KIM655340 KSI655340 LCE655340 LMA655340 LVW655340 MFS655340 MPO655340 MZK655340 NJG655340 NTC655340 OCY655340 OMU655340 OWQ655340 PGM655340 PQI655340 QAE655340 QKA655340 QTW655340 RDS655340 RNO655340 RXK655340 SHG655340 SRC655340 TAY655340 TKU655340 TUQ655340 UEM655340 UOI655340 UYE655340 VIA655340 VRW655340 WBS655340 WLO655340 WVK655340 C720876 IY720876 SU720876 ACQ720876 AMM720876 AWI720876 BGE720876 BQA720876 BZW720876 CJS720876 CTO720876 DDK720876 DNG720876 DXC720876 EGY720876 EQU720876 FAQ720876 FKM720876 FUI720876 GEE720876 GOA720876 GXW720876 HHS720876 HRO720876 IBK720876 ILG720876 IVC720876 JEY720876 JOU720876 JYQ720876 KIM720876 KSI720876 LCE720876 LMA720876 LVW720876 MFS720876 MPO720876 MZK720876 NJG720876 NTC720876 OCY720876 OMU720876 OWQ720876 PGM720876 PQI720876 QAE720876 QKA720876 QTW720876 RDS720876 RNO720876 RXK720876 SHG720876 SRC720876 TAY720876 TKU720876 TUQ720876 UEM720876 UOI720876 UYE720876 VIA720876 VRW720876 WBS720876 WLO720876 WVK720876 C786412 IY786412 SU786412 ACQ786412 AMM786412 AWI786412 BGE786412 BQA786412 BZW786412 CJS786412 CTO786412 DDK786412 DNG786412 DXC786412 EGY786412 EQU786412 FAQ786412 FKM786412 FUI786412 GEE786412 GOA786412 GXW786412 HHS786412 HRO786412 IBK786412 ILG786412 IVC786412 JEY786412 JOU786412 JYQ786412 KIM786412 KSI786412 LCE786412 LMA786412 LVW786412 MFS786412 MPO786412 MZK786412 NJG786412 NTC786412 OCY786412 OMU786412 OWQ786412 PGM786412 PQI786412 QAE786412 QKA786412 QTW786412 RDS786412 RNO786412 RXK786412 SHG786412 SRC786412 TAY786412 TKU786412 TUQ786412 UEM786412 UOI786412 UYE786412 VIA786412 VRW786412 WBS786412 WLO786412 WVK786412 C851948 IY851948 SU851948 ACQ851948 AMM851948 AWI851948 BGE851948 BQA851948 BZW851948 CJS851948 CTO851948 DDK851948 DNG851948 DXC851948 EGY851948 EQU851948 FAQ851948 FKM851948 FUI851948 GEE851948 GOA851948 GXW851948 HHS851948 HRO851948 IBK851948 ILG851948 IVC851948 JEY851948 JOU851948 JYQ851948 KIM851948 KSI851948 LCE851948 LMA851948 LVW851948 MFS851948 MPO851948 MZK851948 NJG851948 NTC851948 OCY851948 OMU851948 OWQ851948 PGM851948 PQI851948 QAE851948 QKA851948 QTW851948 RDS851948 RNO851948 RXK851948 SHG851948 SRC851948 TAY851948 TKU851948 TUQ851948 UEM851948 UOI851948 UYE851948 VIA851948 VRW851948 WBS851948 WLO851948 WVK851948 C917484 IY917484 SU917484 ACQ917484 AMM917484 AWI917484 BGE917484 BQA917484 BZW917484 CJS917484 CTO917484 DDK917484 DNG917484 DXC917484 EGY917484 EQU917484 FAQ917484 FKM917484 FUI917484 GEE917484 GOA917484 GXW917484 HHS917484 HRO917484 IBK917484 ILG917484 IVC917484 JEY917484 JOU917484 JYQ917484 KIM917484 KSI917484 LCE917484 LMA917484 LVW917484 MFS917484 MPO917484 MZK917484 NJG917484 NTC917484 OCY917484 OMU917484 OWQ917484 PGM917484 PQI917484 QAE917484 QKA917484 QTW917484 RDS917484 RNO917484 RXK917484 SHG917484 SRC917484 TAY917484 TKU917484 TUQ917484 UEM917484 UOI917484 UYE917484 VIA917484 VRW917484 WBS917484 WLO917484 WVK917484 C983020 IY983020 SU983020 ACQ983020 AMM983020 AWI983020 BGE983020 BQA983020 BZW983020 CJS983020 CTO983020 DDK983020 DNG983020 DXC983020 EGY983020 EQU983020 FAQ983020 FKM983020 FUI983020 GEE983020 GOA983020 GXW983020 HHS983020 HRO983020 IBK983020 ILG983020 IVC983020 JEY983020 JOU983020 JYQ983020 KIM983020 KSI983020 LCE983020 LMA983020 LVW983020 MFS983020 MPO983020 MZK983020 NJG983020 NTC983020 OCY983020 OMU983020 OWQ983020 PGM983020 PQI983020 QAE983020 QKA983020 QTW983020 RDS983020 RNO983020 RXK983020 SHG983020 SRC983020 TAY983020 TKU983020 TUQ983020 UEM983020 UOI983020 UYE983020 VIA983020 VRW983020 WBS983020 WLO983020 WVK983020" xr:uid="{00000000-0002-0000-0000-000000000000}">
      <formula1>"Multi, Sole"</formula1>
    </dataValidation>
  </dataValidations>
  <pageMargins left="0.7" right="0.7"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8"/>
  <sheetViews>
    <sheetView topLeftCell="A10" zoomScale="80" zoomScaleNormal="80" workbookViewId="0">
      <selection activeCell="H32" sqref="H32"/>
    </sheetView>
  </sheetViews>
  <sheetFormatPr defaultRowHeight="16.5" x14ac:dyDescent="0.45"/>
  <cols>
    <col min="1" max="1" width="17.90625" style="74" customWidth="1"/>
    <col min="2" max="2" width="27.81640625" customWidth="1"/>
    <col min="3" max="3" width="46.36328125" bestFit="1" customWidth="1"/>
    <col min="4" max="4" width="20.90625" customWidth="1"/>
    <col min="5" max="5" width="15.81640625" customWidth="1"/>
    <col min="6" max="6" width="8.08984375" style="74" customWidth="1"/>
    <col min="7" max="7" width="6" style="74" bestFit="1" customWidth="1"/>
    <col min="8" max="8" width="19.453125" customWidth="1"/>
    <col min="9" max="9" width="12.453125" style="5" customWidth="1"/>
    <col min="10" max="10" width="14.1796875" customWidth="1"/>
  </cols>
  <sheetData>
    <row r="1" spans="1:10" s="41" customFormat="1" ht="53.25" customHeight="1" x14ac:dyDescent="0.35">
      <c r="A1" s="210" t="s">
        <v>227</v>
      </c>
      <c r="B1" s="210"/>
      <c r="C1" s="210"/>
      <c r="D1" s="210"/>
      <c r="E1" s="210"/>
      <c r="F1" s="210"/>
      <c r="G1" s="210"/>
      <c r="I1" s="115"/>
      <c r="J1" s="115"/>
    </row>
    <row r="2" spans="1:10" s="41" customFormat="1" ht="25" customHeight="1" x14ac:dyDescent="0.35">
      <c r="A2" s="116" t="s">
        <v>228</v>
      </c>
      <c r="B2" s="206" t="s">
        <v>253</v>
      </c>
      <c r="C2" s="211"/>
      <c r="D2" s="117" t="s">
        <v>229</v>
      </c>
      <c r="E2" s="212" t="s">
        <v>239</v>
      </c>
      <c r="F2" s="213"/>
      <c r="G2" s="213"/>
      <c r="I2" s="115"/>
      <c r="J2" s="115"/>
    </row>
    <row r="3" spans="1:10" s="41" customFormat="1" ht="25" customHeight="1" x14ac:dyDescent="0.35">
      <c r="A3" s="116" t="s">
        <v>236</v>
      </c>
      <c r="B3" s="202" t="s">
        <v>316</v>
      </c>
      <c r="C3" s="203"/>
      <c r="D3" s="117" t="s">
        <v>230</v>
      </c>
      <c r="E3" s="214" t="s">
        <v>237</v>
      </c>
      <c r="F3" s="214"/>
      <c r="G3" s="214"/>
      <c r="I3" s="115"/>
      <c r="J3" s="115"/>
    </row>
    <row r="4" spans="1:10" s="41" customFormat="1" ht="25" customHeight="1" x14ac:dyDescent="0.35">
      <c r="A4" s="116" t="s">
        <v>231</v>
      </c>
      <c r="B4" s="202" t="s">
        <v>232</v>
      </c>
      <c r="C4" s="203"/>
      <c r="D4" s="117" t="s">
        <v>233</v>
      </c>
      <c r="E4" s="214"/>
      <c r="F4" s="214"/>
      <c r="G4" s="214"/>
      <c r="I4" s="115"/>
      <c r="J4" s="115"/>
    </row>
    <row r="5" spans="1:10" s="41" customFormat="1" ht="25" customHeight="1" x14ac:dyDescent="0.35">
      <c r="A5" s="116" t="s">
        <v>234</v>
      </c>
      <c r="B5" s="202" t="s">
        <v>238</v>
      </c>
      <c r="C5" s="203"/>
      <c r="D5" s="117" t="s">
        <v>235</v>
      </c>
      <c r="E5" s="214"/>
      <c r="F5" s="214"/>
      <c r="G5" s="214"/>
      <c r="I5" s="115"/>
      <c r="J5" s="115"/>
    </row>
    <row r="6" spans="1:10" s="41" customFormat="1" ht="14.4" customHeight="1" thickBot="1" x14ac:dyDescent="0.4">
      <c r="A6" s="116"/>
      <c r="B6" s="118"/>
      <c r="C6" s="119"/>
      <c r="D6" s="117"/>
      <c r="E6" s="120"/>
      <c r="F6" s="120"/>
      <c r="G6" s="120"/>
      <c r="I6" s="115"/>
      <c r="J6" s="115"/>
    </row>
    <row r="7" spans="1:10" s="2" customFormat="1" ht="41" thickBot="1" x14ac:dyDescent="0.3">
      <c r="A7" s="126" t="s">
        <v>218</v>
      </c>
      <c r="B7" s="215" t="s">
        <v>219</v>
      </c>
      <c r="C7" s="216"/>
      <c r="D7" s="127" t="s">
        <v>220</v>
      </c>
      <c r="E7" s="111" t="s">
        <v>221</v>
      </c>
      <c r="F7" s="112" t="s">
        <v>222</v>
      </c>
      <c r="G7" s="114" t="s">
        <v>225</v>
      </c>
      <c r="H7" s="111" t="s">
        <v>223</v>
      </c>
      <c r="I7" s="125" t="s">
        <v>224</v>
      </c>
      <c r="J7" s="111" t="s">
        <v>241</v>
      </c>
    </row>
    <row r="8" spans="1:10" s="2" customFormat="1" ht="18.5" x14ac:dyDescent="0.25">
      <c r="A8" s="78">
        <v>1</v>
      </c>
      <c r="B8" s="106" t="s">
        <v>254</v>
      </c>
      <c r="C8" s="107"/>
      <c r="D8" s="107"/>
      <c r="E8" s="107"/>
      <c r="F8" s="107"/>
      <c r="G8" s="107"/>
      <c r="H8" s="107"/>
      <c r="I8" s="107"/>
      <c r="J8" s="107"/>
    </row>
    <row r="9" spans="1:10" s="2" customFormat="1" ht="14.5" x14ac:dyDescent="0.25">
      <c r="A9" s="79" t="s">
        <v>7</v>
      </c>
      <c r="B9" s="26" t="s">
        <v>66</v>
      </c>
      <c r="C9" s="10" t="s">
        <v>211</v>
      </c>
      <c r="D9" s="19" t="s">
        <v>67</v>
      </c>
      <c r="E9" s="19">
        <v>400</v>
      </c>
      <c r="F9" s="173">
        <v>82</v>
      </c>
      <c r="G9" s="69">
        <v>1</v>
      </c>
      <c r="H9" s="94">
        <f>F9*G9*E9</f>
        <v>32800</v>
      </c>
      <c r="I9" s="12"/>
      <c r="J9" s="19">
        <v>400</v>
      </c>
    </row>
    <row r="10" spans="1:10" s="2" customFormat="1" ht="29" x14ac:dyDescent="0.25">
      <c r="A10" s="79" t="s">
        <v>70</v>
      </c>
      <c r="B10" s="27" t="s">
        <v>54</v>
      </c>
      <c r="C10" s="10" t="s">
        <v>208</v>
      </c>
      <c r="D10" s="19" t="s">
        <v>207</v>
      </c>
      <c r="E10" s="174">
        <v>399</v>
      </c>
      <c r="F10" s="175">
        <v>47</v>
      </c>
      <c r="G10" s="69">
        <v>3</v>
      </c>
      <c r="H10" s="94">
        <f>F10*G10*E10</f>
        <v>56259</v>
      </c>
      <c r="I10" s="12"/>
      <c r="J10" s="19">
        <v>400</v>
      </c>
    </row>
    <row r="11" spans="1:10" s="2" customFormat="1" ht="16.5" customHeight="1" x14ac:dyDescent="0.25">
      <c r="A11" s="79" t="s">
        <v>9</v>
      </c>
      <c r="B11" s="4" t="s">
        <v>60</v>
      </c>
      <c r="C11" s="10" t="s">
        <v>209</v>
      </c>
      <c r="D11" s="19" t="s">
        <v>207</v>
      </c>
      <c r="E11" s="19">
        <v>300</v>
      </c>
      <c r="F11" s="173">
        <v>57</v>
      </c>
      <c r="G11" s="69">
        <v>3</v>
      </c>
      <c r="H11" s="94">
        <f>F11*G11*E11</f>
        <v>51300</v>
      </c>
      <c r="I11" s="12"/>
      <c r="J11" s="19">
        <v>400</v>
      </c>
    </row>
    <row r="12" spans="1:10" s="2" customFormat="1" ht="16.5" customHeight="1" x14ac:dyDescent="0.25">
      <c r="A12" s="79" t="s">
        <v>14</v>
      </c>
      <c r="B12" s="4" t="s">
        <v>61</v>
      </c>
      <c r="C12" s="10" t="s">
        <v>210</v>
      </c>
      <c r="D12" s="19" t="s">
        <v>207</v>
      </c>
      <c r="E12" s="19">
        <v>400</v>
      </c>
      <c r="F12" s="173">
        <v>30</v>
      </c>
      <c r="G12" s="69">
        <v>3</v>
      </c>
      <c r="H12" s="94">
        <f>F12*G12*E12</f>
        <v>36000</v>
      </c>
      <c r="I12" s="12"/>
      <c r="J12" s="19">
        <v>400</v>
      </c>
    </row>
    <row r="13" spans="1:10" s="2" customFormat="1" ht="16.5" customHeight="1" x14ac:dyDescent="0.25">
      <c r="A13" s="79" t="s">
        <v>171</v>
      </c>
      <c r="B13" s="27" t="s">
        <v>62</v>
      </c>
      <c r="C13" s="10" t="s">
        <v>63</v>
      </c>
      <c r="D13" s="19" t="s">
        <v>59</v>
      </c>
      <c r="E13" s="19">
        <v>400</v>
      </c>
      <c r="F13" s="173">
        <v>24</v>
      </c>
      <c r="G13" s="69">
        <v>3</v>
      </c>
      <c r="H13" s="94">
        <f>F13*G13*E13</f>
        <v>28800</v>
      </c>
      <c r="I13" s="12"/>
      <c r="J13" s="19">
        <v>400</v>
      </c>
    </row>
    <row r="14" spans="1:10" x14ac:dyDescent="0.4">
      <c r="A14" s="80"/>
      <c r="B14" s="15"/>
      <c r="C14" s="15"/>
      <c r="D14" s="15"/>
      <c r="E14" s="15"/>
      <c r="F14" s="72" t="s">
        <v>242</v>
      </c>
      <c r="G14" s="72"/>
      <c r="H14" s="95">
        <f>SUM(H9:H13)</f>
        <v>205159</v>
      </c>
      <c r="I14" s="1"/>
      <c r="J14" s="99"/>
    </row>
    <row r="15" spans="1:10" s="2" customFormat="1" ht="18.5" x14ac:dyDescent="0.25">
      <c r="A15" s="78">
        <v>2</v>
      </c>
      <c r="B15" s="25" t="s">
        <v>56</v>
      </c>
      <c r="C15" s="25"/>
      <c r="D15" s="25"/>
      <c r="E15" s="25"/>
      <c r="F15" s="71"/>
      <c r="G15" s="71"/>
      <c r="H15" s="96"/>
      <c r="I15" s="90"/>
      <c r="J15" s="155"/>
    </row>
    <row r="16" spans="1:10" s="13" customFormat="1" ht="14.5" x14ac:dyDescent="0.25">
      <c r="A16" s="81" t="s">
        <v>15</v>
      </c>
      <c r="B16" s="217" t="s">
        <v>55</v>
      </c>
      <c r="C16" s="11" t="s">
        <v>206</v>
      </c>
      <c r="D16" s="3" t="s">
        <v>64</v>
      </c>
      <c r="E16" s="28">
        <v>400</v>
      </c>
      <c r="F16" s="89">
        <v>1</v>
      </c>
      <c r="G16" s="69">
        <v>3</v>
      </c>
      <c r="H16" s="94">
        <f>F16*G16*E16</f>
        <v>1200</v>
      </c>
      <c r="I16" s="12"/>
      <c r="J16" s="100"/>
    </row>
    <row r="17" spans="1:12" s="13" customFormat="1" ht="14.5" x14ac:dyDescent="0.25">
      <c r="A17" s="81" t="s">
        <v>16</v>
      </c>
      <c r="B17" s="218"/>
      <c r="C17" s="11" t="s">
        <v>57</v>
      </c>
      <c r="D17" s="3" t="s">
        <v>1</v>
      </c>
      <c r="E17" s="28">
        <v>1500</v>
      </c>
      <c r="F17" s="89">
        <v>2</v>
      </c>
      <c r="G17" s="69">
        <v>3</v>
      </c>
      <c r="H17" s="94">
        <f>F17*G17*E17</f>
        <v>9000</v>
      </c>
      <c r="I17" s="12"/>
      <c r="J17" s="100"/>
    </row>
    <row r="18" spans="1:12" s="13" customFormat="1" ht="14.5" x14ac:dyDescent="0.25">
      <c r="A18" s="81" t="s">
        <v>58</v>
      </c>
      <c r="B18" s="218"/>
      <c r="C18" s="11" t="s">
        <v>205</v>
      </c>
      <c r="D18" s="3" t="s">
        <v>1</v>
      </c>
      <c r="E18" s="28">
        <v>45</v>
      </c>
      <c r="F18" s="89">
        <v>1</v>
      </c>
      <c r="G18" s="69">
        <v>3</v>
      </c>
      <c r="H18" s="94">
        <f>F18*G18*E18</f>
        <v>135</v>
      </c>
      <c r="I18" s="12"/>
      <c r="J18" s="28">
        <v>45</v>
      </c>
    </row>
    <row r="19" spans="1:12" s="13" customFormat="1" ht="14.5" x14ac:dyDescent="0.25">
      <c r="A19" s="81" t="s">
        <v>74</v>
      </c>
      <c r="B19" s="219"/>
      <c r="C19" s="11" t="s">
        <v>204</v>
      </c>
      <c r="D19" s="3" t="s">
        <v>1</v>
      </c>
      <c r="E19" s="28">
        <v>45</v>
      </c>
      <c r="F19" s="89">
        <v>1</v>
      </c>
      <c r="G19" s="69">
        <v>3</v>
      </c>
      <c r="H19" s="94">
        <f>F19*G19*E19</f>
        <v>135</v>
      </c>
      <c r="I19" s="12"/>
      <c r="J19" s="28">
        <v>45</v>
      </c>
    </row>
    <row r="20" spans="1:12" s="2" customFormat="1" x14ac:dyDescent="0.4">
      <c r="A20" s="82"/>
      <c r="B20" s="15"/>
      <c r="C20" s="15"/>
      <c r="D20" s="15"/>
      <c r="E20" s="15"/>
      <c r="F20" s="72" t="s">
        <v>242</v>
      </c>
      <c r="G20" s="72"/>
      <c r="H20" s="97">
        <f>SUM(H16:H19)</f>
        <v>10470</v>
      </c>
      <c r="I20" s="6"/>
      <c r="J20" s="9"/>
    </row>
    <row r="21" spans="1:12" x14ac:dyDescent="0.4">
      <c r="A21" s="80"/>
      <c r="B21" s="15"/>
      <c r="C21" s="15"/>
      <c r="D21" s="15"/>
      <c r="E21" s="15"/>
      <c r="F21" s="72" t="s">
        <v>243</v>
      </c>
      <c r="G21" s="72"/>
      <c r="H21" s="98">
        <f>H20+H14</f>
        <v>215629</v>
      </c>
      <c r="I21" s="1"/>
      <c r="J21" s="99"/>
    </row>
    <row r="22" spans="1:12" s="41" customFormat="1" ht="14.5" x14ac:dyDescent="0.35">
      <c r="A22" s="134" t="s">
        <v>244</v>
      </c>
      <c r="B22" s="134"/>
      <c r="C22" s="135"/>
      <c r="D22" s="136"/>
      <c r="E22" s="135"/>
      <c r="F22" s="136"/>
      <c r="G22" s="135"/>
      <c r="H22" s="137"/>
      <c r="I22" s="138"/>
      <c r="J22" s="138"/>
    </row>
    <row r="23" spans="1:12" s="41" customFormat="1" ht="14.5" x14ac:dyDescent="0.35">
      <c r="A23" s="220" t="s">
        <v>245</v>
      </c>
      <c r="B23" s="220"/>
      <c r="C23" s="135"/>
      <c r="D23" s="136"/>
      <c r="E23" s="135"/>
      <c r="F23" s="154">
        <v>0.06</v>
      </c>
      <c r="G23" s="135"/>
      <c r="H23" s="137">
        <f>H21*0.06</f>
        <v>12937.74</v>
      </c>
      <c r="I23" s="138"/>
      <c r="J23" s="138"/>
    </row>
    <row r="24" spans="1:12" s="41" customFormat="1" ht="13.5" x14ac:dyDescent="0.35">
      <c r="A24" s="156"/>
      <c r="B24" s="156"/>
      <c r="C24" s="135"/>
      <c r="D24" s="136"/>
      <c r="E24" s="135"/>
      <c r="F24" s="157" t="s">
        <v>251</v>
      </c>
      <c r="G24" s="229"/>
      <c r="H24" s="230">
        <f>H21+H23</f>
        <v>228566.74</v>
      </c>
      <c r="I24" s="138"/>
      <c r="J24" s="138"/>
    </row>
    <row r="25" spans="1:12" s="41" customFormat="1" ht="13.5" x14ac:dyDescent="0.35">
      <c r="A25" s="128"/>
      <c r="B25" s="129"/>
      <c r="C25" s="129"/>
      <c r="D25" s="130"/>
      <c r="E25" s="131"/>
      <c r="F25" s="130"/>
      <c r="G25" s="129"/>
      <c r="H25" s="137"/>
      <c r="I25" s="138"/>
      <c r="J25" s="139"/>
      <c r="K25" s="207"/>
      <c r="L25" s="132"/>
    </row>
    <row r="26" spans="1:12" s="41" customFormat="1" ht="13.5" x14ac:dyDescent="0.35">
      <c r="A26" s="128"/>
      <c r="B26" s="133"/>
      <c r="C26" s="133"/>
      <c r="D26" s="130"/>
      <c r="E26" s="131"/>
      <c r="F26" s="130"/>
      <c r="G26" s="140"/>
      <c r="H26" s="137"/>
      <c r="I26" s="141"/>
      <c r="J26" s="142"/>
      <c r="K26" s="208"/>
      <c r="L26" s="132"/>
    </row>
    <row r="27" spans="1:12" s="41" customFormat="1" ht="13.5" x14ac:dyDescent="0.35">
      <c r="A27" s="143"/>
      <c r="B27" s="144"/>
      <c r="C27" s="144"/>
      <c r="D27" s="145"/>
      <c r="E27" s="146"/>
      <c r="F27" s="147"/>
      <c r="G27" s="148"/>
      <c r="H27" s="102"/>
      <c r="I27" s="149"/>
      <c r="J27" s="149"/>
    </row>
    <row r="28" spans="1:12" s="41" customFormat="1" ht="14.5" x14ac:dyDescent="0.35">
      <c r="A28" s="209"/>
      <c r="B28" s="209"/>
      <c r="C28" s="209"/>
      <c r="D28" s="209"/>
      <c r="E28" s="209"/>
      <c r="F28" s="150"/>
      <c r="G28" s="151"/>
      <c r="H28" s="153"/>
      <c r="I28" s="152"/>
      <c r="J28" s="152"/>
    </row>
  </sheetData>
  <mergeCells count="14">
    <mergeCell ref="K25:K26"/>
    <mergeCell ref="A28:E28"/>
    <mergeCell ref="A1:G1"/>
    <mergeCell ref="B2:C2"/>
    <mergeCell ref="E2:G2"/>
    <mergeCell ref="B3:C3"/>
    <mergeCell ref="E3:G3"/>
    <mergeCell ref="B4:C4"/>
    <mergeCell ref="E4:G4"/>
    <mergeCell ref="B5:C5"/>
    <mergeCell ref="E5:G5"/>
    <mergeCell ref="B7:C7"/>
    <mergeCell ref="B16:B19"/>
    <mergeCell ref="A23:B23"/>
  </mergeCells>
  <phoneticPr fontId="4"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
  <sheetViews>
    <sheetView topLeftCell="A6" zoomScaleNormal="100" workbookViewId="0">
      <selection activeCell="C13" sqref="C13"/>
    </sheetView>
  </sheetViews>
  <sheetFormatPr defaultColWidth="8.90625" defaultRowHeight="16.5" x14ac:dyDescent="0.45"/>
  <cols>
    <col min="1" max="1" width="17.6328125" style="74" customWidth="1"/>
    <col min="2" max="2" width="22.90625" customWidth="1"/>
    <col min="3" max="3" width="48.90625" customWidth="1"/>
    <col min="4" max="4" width="13.81640625" style="23" customWidth="1"/>
    <col min="5" max="5" width="12.6328125" style="23" bestFit="1" customWidth="1"/>
    <col min="6" max="7" width="7.453125" style="86" bestFit="1" customWidth="1"/>
    <col min="8" max="8" width="20.453125" style="23" customWidth="1"/>
    <col min="9" max="9" width="20.453125" style="5" customWidth="1"/>
  </cols>
  <sheetData>
    <row r="1" spans="1:11" s="41" customFormat="1" ht="53.25" customHeight="1" x14ac:dyDescent="0.35">
      <c r="A1" s="210" t="s">
        <v>227</v>
      </c>
      <c r="B1" s="210"/>
      <c r="C1" s="210"/>
      <c r="D1" s="210"/>
      <c r="E1" s="210"/>
      <c r="F1" s="210"/>
      <c r="G1" s="210"/>
      <c r="I1" s="115"/>
    </row>
    <row r="2" spans="1:11" s="41" customFormat="1" ht="25" customHeight="1" x14ac:dyDescent="0.35">
      <c r="A2" s="116" t="s">
        <v>228</v>
      </c>
      <c r="B2" s="206" t="s">
        <v>250</v>
      </c>
      <c r="C2" s="211"/>
      <c r="D2" s="117" t="s">
        <v>229</v>
      </c>
      <c r="E2" s="212" t="s">
        <v>239</v>
      </c>
      <c r="F2" s="213"/>
      <c r="G2" s="213"/>
      <c r="I2" s="115"/>
    </row>
    <row r="3" spans="1:11" s="41" customFormat="1" ht="25" customHeight="1" x14ac:dyDescent="0.35">
      <c r="A3" s="116" t="s">
        <v>236</v>
      </c>
      <c r="B3" s="202" t="s">
        <v>316</v>
      </c>
      <c r="C3" s="203"/>
      <c r="D3" s="117" t="s">
        <v>230</v>
      </c>
      <c r="E3" s="214" t="s">
        <v>237</v>
      </c>
      <c r="F3" s="214"/>
      <c r="G3" s="214"/>
      <c r="I3" s="115"/>
    </row>
    <row r="4" spans="1:11" s="41" customFormat="1" ht="25" customHeight="1" x14ac:dyDescent="0.35">
      <c r="A4" s="116" t="s">
        <v>231</v>
      </c>
      <c r="B4" s="202" t="s">
        <v>232</v>
      </c>
      <c r="C4" s="203"/>
      <c r="D4" s="117" t="s">
        <v>233</v>
      </c>
      <c r="E4" s="214"/>
      <c r="F4" s="214"/>
      <c r="G4" s="214"/>
      <c r="I4" s="115"/>
    </row>
    <row r="5" spans="1:11" s="41" customFormat="1" ht="25" customHeight="1" x14ac:dyDescent="0.35">
      <c r="A5" s="116" t="s">
        <v>234</v>
      </c>
      <c r="B5" s="202" t="s">
        <v>238</v>
      </c>
      <c r="C5" s="203"/>
      <c r="D5" s="117" t="s">
        <v>235</v>
      </c>
      <c r="E5" s="214"/>
      <c r="F5" s="214"/>
      <c r="G5" s="214"/>
      <c r="I5" s="115"/>
    </row>
    <row r="6" spans="1:11" s="41" customFormat="1" ht="14.4" customHeight="1" thickBot="1" x14ac:dyDescent="0.4">
      <c r="A6" s="116"/>
      <c r="B6" s="118"/>
      <c r="C6" s="119"/>
      <c r="D6" s="117"/>
      <c r="E6" s="120"/>
      <c r="F6" s="120"/>
      <c r="G6" s="120"/>
      <c r="I6" s="115"/>
    </row>
    <row r="7" spans="1:11" s="2" customFormat="1" ht="29" customHeight="1" thickBot="1" x14ac:dyDescent="0.4">
      <c r="A7" s="109" t="s">
        <v>218</v>
      </c>
      <c r="B7" s="215" t="s">
        <v>219</v>
      </c>
      <c r="C7" s="216"/>
      <c r="D7" s="110" t="s">
        <v>220</v>
      </c>
      <c r="E7" s="111" t="s">
        <v>221</v>
      </c>
      <c r="F7" s="112" t="s">
        <v>222</v>
      </c>
      <c r="G7" s="114" t="s">
        <v>225</v>
      </c>
      <c r="H7" s="111" t="s">
        <v>223</v>
      </c>
      <c r="I7" s="113" t="s">
        <v>224</v>
      </c>
    </row>
    <row r="8" spans="1:11" s="2" customFormat="1" ht="18.5" x14ac:dyDescent="0.25">
      <c r="A8" s="78">
        <v>1</v>
      </c>
      <c r="B8" s="24" t="s">
        <v>53</v>
      </c>
      <c r="C8" s="25"/>
      <c r="D8" s="17"/>
      <c r="E8" s="17"/>
      <c r="F8" s="83"/>
      <c r="G8" s="83"/>
      <c r="H8" s="17"/>
      <c r="I8" s="25"/>
    </row>
    <row r="9" spans="1:11" s="2" customFormat="1" ht="29" x14ac:dyDescent="0.25">
      <c r="A9" s="221" t="s">
        <v>69</v>
      </c>
      <c r="B9" s="217" t="s">
        <v>262</v>
      </c>
      <c r="C9" s="27" t="s">
        <v>263</v>
      </c>
      <c r="D9" s="18" t="s">
        <v>212</v>
      </c>
      <c r="E9" s="19">
        <v>250000</v>
      </c>
      <c r="F9" s="84">
        <v>1</v>
      </c>
      <c r="G9" s="84">
        <v>3</v>
      </c>
      <c r="H9" s="20">
        <f>F9*G9*E9</f>
        <v>750000</v>
      </c>
      <c r="I9" s="7"/>
    </row>
    <row r="10" spans="1:11" s="2" customFormat="1" ht="14.5" x14ac:dyDescent="0.25">
      <c r="A10" s="222"/>
      <c r="B10" s="219"/>
      <c r="C10" s="27" t="s">
        <v>261</v>
      </c>
      <c r="D10" s="18" t="s">
        <v>212</v>
      </c>
      <c r="E10" s="19">
        <v>20000</v>
      </c>
      <c r="F10" s="84">
        <v>1</v>
      </c>
      <c r="G10" s="84">
        <v>3</v>
      </c>
      <c r="H10" s="20">
        <f>F10*G10*E10</f>
        <v>60000</v>
      </c>
      <c r="I10" s="7"/>
    </row>
    <row r="11" spans="1:11" ht="17" x14ac:dyDescent="0.45">
      <c r="A11" s="88"/>
      <c r="B11" s="15"/>
      <c r="C11" s="15"/>
      <c r="D11" s="21"/>
      <c r="E11" s="21"/>
      <c r="F11" s="85" t="s">
        <v>242</v>
      </c>
      <c r="G11" s="85"/>
      <c r="H11" s="22">
        <f>SUM(H9:H10)</f>
        <v>810000</v>
      </c>
      <c r="I11" s="1"/>
    </row>
    <row r="12" spans="1:11" s="41" customFormat="1" ht="14.5" x14ac:dyDescent="0.35">
      <c r="A12" s="134" t="s">
        <v>246</v>
      </c>
      <c r="B12" s="134"/>
      <c r="C12" s="135"/>
      <c r="D12" s="136"/>
      <c r="E12" s="135"/>
      <c r="F12" s="154">
        <v>0.06</v>
      </c>
      <c r="G12" s="135"/>
      <c r="H12" s="172">
        <f>H11*F12</f>
        <v>48600</v>
      </c>
      <c r="I12" s="138"/>
    </row>
    <row r="13" spans="1:11" s="41" customFormat="1" ht="14.5" x14ac:dyDescent="0.35">
      <c r="A13" s="220" t="s">
        <v>247</v>
      </c>
      <c r="B13" s="220"/>
      <c r="C13" s="135"/>
      <c r="D13" s="136"/>
      <c r="E13" s="135"/>
      <c r="F13" s="154">
        <v>0.06</v>
      </c>
      <c r="G13" s="135"/>
      <c r="H13" s="172">
        <f>SUM(H11:H12)*F13</f>
        <v>51516</v>
      </c>
      <c r="I13" s="138"/>
    </row>
    <row r="14" spans="1:11" s="41" customFormat="1" ht="13.5" x14ac:dyDescent="0.35">
      <c r="A14" s="156"/>
      <c r="B14" s="156"/>
      <c r="C14" s="135"/>
      <c r="D14" s="136"/>
      <c r="E14" s="135"/>
      <c r="F14" s="157" t="s">
        <v>252</v>
      </c>
      <c r="G14" s="229"/>
      <c r="H14" s="231">
        <f>SUM(H11:H13)</f>
        <v>910116</v>
      </c>
      <c r="I14" s="138"/>
    </row>
    <row r="15" spans="1:11" s="41" customFormat="1" ht="13.5" x14ac:dyDescent="0.35">
      <c r="A15" s="128"/>
      <c r="B15" s="129"/>
      <c r="C15" s="129"/>
      <c r="D15" s="130"/>
      <c r="E15" s="131"/>
      <c r="F15" s="130"/>
      <c r="G15" s="129"/>
      <c r="H15" s="137"/>
      <c r="I15" s="138"/>
      <c r="J15" s="207"/>
      <c r="K15" s="132"/>
    </row>
    <row r="16" spans="1:11" s="41" customFormat="1" ht="13.5" x14ac:dyDescent="0.35">
      <c r="A16" s="128"/>
      <c r="B16" s="133"/>
      <c r="C16" s="133"/>
      <c r="D16" s="130"/>
      <c r="E16" s="131"/>
      <c r="F16" s="130"/>
      <c r="G16" s="140"/>
      <c r="H16" s="137"/>
      <c r="I16" s="141"/>
      <c r="J16" s="208"/>
      <c r="K16" s="132"/>
    </row>
    <row r="18" spans="1:9" s="41" customFormat="1" ht="14.5" x14ac:dyDescent="0.35">
      <c r="A18" s="209"/>
      <c r="B18" s="209"/>
      <c r="C18" s="209"/>
      <c r="D18" s="209"/>
      <c r="E18" s="209"/>
      <c r="F18" s="150"/>
      <c r="G18" s="151"/>
      <c r="H18" s="153"/>
      <c r="I18" s="152"/>
    </row>
  </sheetData>
  <mergeCells count="15">
    <mergeCell ref="A13:B13"/>
    <mergeCell ref="J15:J16"/>
    <mergeCell ref="A18:E18"/>
    <mergeCell ref="A1:G1"/>
    <mergeCell ref="B2:C2"/>
    <mergeCell ref="E2:G2"/>
    <mergeCell ref="B7:C7"/>
    <mergeCell ref="A9:A10"/>
    <mergeCell ref="B9:B10"/>
    <mergeCell ref="B3:C3"/>
    <mergeCell ref="E3:G3"/>
    <mergeCell ref="B4:C4"/>
    <mergeCell ref="E4:G4"/>
    <mergeCell ref="B5:C5"/>
    <mergeCell ref="E5:G5"/>
  </mergeCells>
  <phoneticPr fontId="4"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91"/>
  <sheetViews>
    <sheetView topLeftCell="A70" zoomScale="85" zoomScaleNormal="85" workbookViewId="0">
      <selection activeCell="C81" sqref="C81"/>
    </sheetView>
  </sheetViews>
  <sheetFormatPr defaultRowHeight="16.5" x14ac:dyDescent="0.45"/>
  <cols>
    <col min="1" max="1" width="8.90625" style="170"/>
    <col min="2" max="2" width="29.1796875" customWidth="1"/>
    <col min="3" max="3" width="60.453125" customWidth="1"/>
    <col min="4" max="4" width="8" bestFit="1" customWidth="1"/>
    <col min="5" max="5" width="15.36328125" style="52" customWidth="1"/>
    <col min="6" max="6" width="7.90625" style="74" bestFit="1" customWidth="1"/>
    <col min="7" max="7" width="5.81640625" style="74" bestFit="1" customWidth="1"/>
    <col min="8" max="8" width="21.90625" style="52" customWidth="1"/>
    <col min="9" max="9" width="21.36328125" style="5" customWidth="1"/>
    <col min="10" max="10" width="17.08984375" customWidth="1"/>
  </cols>
  <sheetData>
    <row r="1" spans="1:10" s="41" customFormat="1" ht="53.25" customHeight="1" x14ac:dyDescent="0.35">
      <c r="A1" s="210" t="s">
        <v>227</v>
      </c>
      <c r="B1" s="210"/>
      <c r="C1" s="210"/>
      <c r="D1" s="210"/>
      <c r="E1" s="210"/>
      <c r="F1" s="210"/>
      <c r="G1" s="210"/>
      <c r="I1" s="115"/>
      <c r="J1" s="115"/>
    </row>
    <row r="2" spans="1:10" s="41" customFormat="1" ht="25" customHeight="1" x14ac:dyDescent="0.35">
      <c r="A2" s="165" t="s">
        <v>228</v>
      </c>
      <c r="B2" s="206" t="s">
        <v>319</v>
      </c>
      <c r="C2" s="211"/>
      <c r="D2" s="117" t="s">
        <v>229</v>
      </c>
      <c r="E2" s="212" t="s">
        <v>239</v>
      </c>
      <c r="F2" s="213"/>
      <c r="G2" s="213"/>
      <c r="I2" s="115"/>
      <c r="J2" s="115"/>
    </row>
    <row r="3" spans="1:10" s="41" customFormat="1" ht="25" customHeight="1" x14ac:dyDescent="0.35">
      <c r="A3" s="165" t="s">
        <v>236</v>
      </c>
      <c r="B3" s="202" t="s">
        <v>316</v>
      </c>
      <c r="C3" s="203"/>
      <c r="D3" s="117" t="s">
        <v>230</v>
      </c>
      <c r="E3" s="214" t="s">
        <v>237</v>
      </c>
      <c r="F3" s="214"/>
      <c r="G3" s="214"/>
      <c r="I3" s="115"/>
      <c r="J3" s="115"/>
    </row>
    <row r="4" spans="1:10" s="41" customFormat="1" ht="25" customHeight="1" x14ac:dyDescent="0.35">
      <c r="A4" s="165" t="s">
        <v>231</v>
      </c>
      <c r="B4" s="202" t="s">
        <v>232</v>
      </c>
      <c r="C4" s="203"/>
      <c r="D4" s="117" t="s">
        <v>233</v>
      </c>
      <c r="E4" s="214"/>
      <c r="F4" s="214"/>
      <c r="G4" s="214"/>
      <c r="I4" s="115"/>
      <c r="J4" s="115"/>
    </row>
    <row r="5" spans="1:10" s="41" customFormat="1" ht="25" customHeight="1" x14ac:dyDescent="0.35">
      <c r="A5" s="165" t="s">
        <v>234</v>
      </c>
      <c r="B5" s="202" t="s">
        <v>238</v>
      </c>
      <c r="C5" s="203"/>
      <c r="D5" s="117" t="s">
        <v>235</v>
      </c>
      <c r="E5" s="214"/>
      <c r="F5" s="214"/>
      <c r="G5" s="214"/>
      <c r="I5" s="115"/>
      <c r="J5" s="115"/>
    </row>
    <row r="6" spans="1:10" s="41" customFormat="1" ht="14" thickBot="1" x14ac:dyDescent="0.4">
      <c r="A6" s="166"/>
      <c r="B6" s="121"/>
      <c r="D6" s="122"/>
      <c r="E6" s="123"/>
      <c r="F6" s="124"/>
      <c r="G6" s="123"/>
      <c r="I6" s="115"/>
      <c r="J6" s="115"/>
    </row>
    <row r="7" spans="1:10" s="2" customFormat="1" ht="41" thickBot="1" x14ac:dyDescent="0.4">
      <c r="A7" s="159" t="s">
        <v>218</v>
      </c>
      <c r="B7" s="215" t="s">
        <v>219</v>
      </c>
      <c r="C7" s="216"/>
      <c r="D7" s="110" t="s">
        <v>220</v>
      </c>
      <c r="E7" s="111" t="s">
        <v>221</v>
      </c>
      <c r="F7" s="112" t="s">
        <v>222</v>
      </c>
      <c r="G7" s="114" t="s">
        <v>225</v>
      </c>
      <c r="H7" s="111" t="s">
        <v>223</v>
      </c>
      <c r="I7" s="113" t="s">
        <v>224</v>
      </c>
      <c r="J7" s="125" t="s">
        <v>226</v>
      </c>
    </row>
    <row r="8" spans="1:10" s="2" customFormat="1" ht="18.5" x14ac:dyDescent="0.25">
      <c r="A8" s="160">
        <v>1</v>
      </c>
      <c r="B8" s="106" t="s">
        <v>318</v>
      </c>
      <c r="C8" s="107"/>
      <c r="D8" s="107"/>
      <c r="E8" s="107"/>
      <c r="F8" s="107"/>
      <c r="G8" s="107"/>
      <c r="H8" s="107"/>
      <c r="I8" s="107"/>
      <c r="J8" s="107"/>
    </row>
    <row r="9" spans="1:10" s="34" customFormat="1" ht="14.5" x14ac:dyDescent="0.25">
      <c r="A9" s="161" t="s">
        <v>100</v>
      </c>
      <c r="B9" s="30" t="s">
        <v>264</v>
      </c>
      <c r="C9" s="31"/>
      <c r="D9" s="32" t="s">
        <v>5</v>
      </c>
      <c r="E9" s="45">
        <v>35</v>
      </c>
      <c r="F9" s="68">
        <v>15</v>
      </c>
      <c r="G9" s="69">
        <v>1</v>
      </c>
      <c r="H9" s="44">
        <f t="shared" ref="H9:H26" si="0">F9*G9*E9</f>
        <v>525</v>
      </c>
      <c r="I9" s="33"/>
      <c r="J9" s="101"/>
    </row>
    <row r="10" spans="1:10" s="34" customFormat="1" ht="14.5" x14ac:dyDescent="0.25">
      <c r="A10" s="161" t="s">
        <v>70</v>
      </c>
      <c r="B10" s="30" t="s">
        <v>298</v>
      </c>
      <c r="C10" s="91" t="s">
        <v>288</v>
      </c>
      <c r="D10" s="91" t="s">
        <v>289</v>
      </c>
      <c r="E10" s="91">
        <v>500</v>
      </c>
      <c r="F10" s="68">
        <v>2</v>
      </c>
      <c r="G10" s="69">
        <v>1</v>
      </c>
      <c r="H10" s="44">
        <f t="shared" si="0"/>
        <v>1000</v>
      </c>
      <c r="I10" s="33"/>
      <c r="J10" s="101"/>
    </row>
    <row r="11" spans="1:10" s="34" customFormat="1" ht="14.5" x14ac:dyDescent="0.25">
      <c r="A11" s="161" t="s">
        <v>9</v>
      </c>
      <c r="B11" s="4" t="s">
        <v>153</v>
      </c>
      <c r="C11" s="31" t="s">
        <v>154</v>
      </c>
      <c r="D11" s="64" t="s">
        <v>140</v>
      </c>
      <c r="E11" s="45">
        <v>150</v>
      </c>
      <c r="F11" s="68">
        <v>25</v>
      </c>
      <c r="G11" s="69">
        <v>1</v>
      </c>
      <c r="H11" s="44">
        <f t="shared" si="0"/>
        <v>3750</v>
      </c>
      <c r="I11" s="33"/>
      <c r="J11" s="101"/>
    </row>
    <row r="12" spans="1:10" s="34" customFormat="1" ht="14.5" x14ac:dyDescent="0.25">
      <c r="A12" s="161" t="s">
        <v>14</v>
      </c>
      <c r="B12" s="4" t="s">
        <v>158</v>
      </c>
      <c r="C12" s="31" t="s">
        <v>167</v>
      </c>
      <c r="D12" s="67" t="s">
        <v>82</v>
      </c>
      <c r="E12" s="45">
        <v>150</v>
      </c>
      <c r="F12" s="68">
        <v>4</v>
      </c>
      <c r="G12" s="69">
        <v>1</v>
      </c>
      <c r="H12" s="44">
        <f t="shared" si="0"/>
        <v>600</v>
      </c>
      <c r="I12" s="33"/>
      <c r="J12" s="101"/>
    </row>
    <row r="13" spans="1:10" s="34" customFormat="1" ht="14.5" x14ac:dyDescent="0.25">
      <c r="A13" s="161" t="s">
        <v>171</v>
      </c>
      <c r="B13" s="27" t="s">
        <v>18</v>
      </c>
      <c r="C13" s="31" t="s">
        <v>166</v>
      </c>
      <c r="D13" s="32" t="s">
        <v>5</v>
      </c>
      <c r="E13" s="45">
        <v>600</v>
      </c>
      <c r="F13" s="68">
        <v>10</v>
      </c>
      <c r="G13" s="69">
        <v>2</v>
      </c>
      <c r="H13" s="44">
        <f t="shared" si="0"/>
        <v>12000</v>
      </c>
      <c r="I13" s="33"/>
      <c r="J13" s="101"/>
    </row>
    <row r="14" spans="1:10" s="2" customFormat="1" ht="14.5" x14ac:dyDescent="0.25">
      <c r="A14" s="161" t="s">
        <v>172</v>
      </c>
      <c r="B14" s="4" t="s">
        <v>161</v>
      </c>
      <c r="C14" s="10" t="s">
        <v>160</v>
      </c>
      <c r="D14" s="3" t="s">
        <v>65</v>
      </c>
      <c r="E14" s="43">
        <v>100</v>
      </c>
      <c r="F14" s="69">
        <v>6</v>
      </c>
      <c r="G14" s="69">
        <v>5</v>
      </c>
      <c r="H14" s="44">
        <f t="shared" si="0"/>
        <v>3000</v>
      </c>
      <c r="I14" s="8"/>
      <c r="J14" s="9"/>
    </row>
    <row r="15" spans="1:10" s="2" customFormat="1" ht="14.5" x14ac:dyDescent="0.25">
      <c r="A15" s="161" t="s">
        <v>151</v>
      </c>
      <c r="B15" s="4" t="s">
        <v>162</v>
      </c>
      <c r="C15" s="10" t="s">
        <v>163</v>
      </c>
      <c r="D15" s="3" t="s">
        <v>65</v>
      </c>
      <c r="E15" s="43">
        <v>150</v>
      </c>
      <c r="F15" s="69">
        <v>10</v>
      </c>
      <c r="G15" s="69">
        <v>5</v>
      </c>
      <c r="H15" s="44">
        <f t="shared" si="0"/>
        <v>7500</v>
      </c>
      <c r="I15" s="8"/>
      <c r="J15" s="9"/>
    </row>
    <row r="16" spans="1:10" s="2" customFormat="1" ht="14.5" x14ac:dyDescent="0.25">
      <c r="A16" s="161" t="s">
        <v>155</v>
      </c>
      <c r="B16" s="164" t="s">
        <v>299</v>
      </c>
      <c r="C16" s="91" t="s">
        <v>300</v>
      </c>
      <c r="D16" s="91" t="s">
        <v>305</v>
      </c>
      <c r="E16" s="91">
        <v>200</v>
      </c>
      <c r="F16" s="69">
        <v>10</v>
      </c>
      <c r="G16" s="69">
        <v>2</v>
      </c>
      <c r="H16" s="44">
        <f t="shared" ref="H16" si="1">F16*G16*E16</f>
        <v>4000</v>
      </c>
      <c r="I16" s="8"/>
      <c r="J16" s="9"/>
    </row>
    <row r="17" spans="1:10" s="2" customFormat="1" ht="14.5" x14ac:dyDescent="0.25">
      <c r="A17" s="161" t="s">
        <v>301</v>
      </c>
      <c r="B17" s="4" t="s">
        <v>168</v>
      </c>
      <c r="C17" s="10" t="s">
        <v>169</v>
      </c>
      <c r="D17" s="3" t="s">
        <v>170</v>
      </c>
      <c r="E17" s="43">
        <v>2500</v>
      </c>
      <c r="F17" s="69">
        <v>1</v>
      </c>
      <c r="G17" s="69">
        <v>1</v>
      </c>
      <c r="H17" s="44">
        <f t="shared" si="0"/>
        <v>2500</v>
      </c>
      <c r="I17" s="8"/>
      <c r="J17" s="9"/>
    </row>
    <row r="18" spans="1:10" s="2" customFormat="1" ht="14.5" x14ac:dyDescent="0.25">
      <c r="A18" s="224" t="s">
        <v>302</v>
      </c>
      <c r="B18" s="223" t="s">
        <v>258</v>
      </c>
      <c r="C18" s="4" t="s">
        <v>106</v>
      </c>
      <c r="D18" s="3" t="s">
        <v>107</v>
      </c>
      <c r="E18" s="43">
        <v>2000</v>
      </c>
      <c r="F18" s="69">
        <v>1</v>
      </c>
      <c r="G18" s="69">
        <v>1</v>
      </c>
      <c r="H18" s="44">
        <f t="shared" si="0"/>
        <v>2000</v>
      </c>
      <c r="I18" s="8"/>
      <c r="J18" s="43">
        <v>2000</v>
      </c>
    </row>
    <row r="19" spans="1:10" s="2" customFormat="1" ht="29" x14ac:dyDescent="0.25">
      <c r="A19" s="225"/>
      <c r="B19" s="223"/>
      <c r="C19" s="63" t="s">
        <v>304</v>
      </c>
      <c r="D19" s="3" t="s">
        <v>116</v>
      </c>
      <c r="E19" s="61">
        <v>800</v>
      </c>
      <c r="F19" s="69">
        <v>10</v>
      </c>
      <c r="G19" s="69">
        <v>1</v>
      </c>
      <c r="H19" s="44">
        <f t="shared" si="0"/>
        <v>8000</v>
      </c>
      <c r="I19" s="8"/>
      <c r="J19" s="9"/>
    </row>
    <row r="20" spans="1:10" s="2" customFormat="1" ht="14.5" x14ac:dyDescent="0.25">
      <c r="A20" s="225"/>
      <c r="B20" s="223"/>
      <c r="C20" s="63" t="s">
        <v>112</v>
      </c>
      <c r="D20" s="3" t="s">
        <v>117</v>
      </c>
      <c r="E20" s="61">
        <v>300</v>
      </c>
      <c r="F20" s="69">
        <v>60</v>
      </c>
      <c r="G20" s="69">
        <v>1</v>
      </c>
      <c r="H20" s="44">
        <f t="shared" si="0"/>
        <v>18000</v>
      </c>
      <c r="I20" s="8"/>
      <c r="J20" s="9">
        <v>320</v>
      </c>
    </row>
    <row r="21" spans="1:10" s="2" customFormat="1" ht="14.5" x14ac:dyDescent="0.25">
      <c r="A21" s="225"/>
      <c r="B21" s="223"/>
      <c r="C21" s="63" t="s">
        <v>240</v>
      </c>
      <c r="D21" s="3" t="s">
        <v>118</v>
      </c>
      <c r="E21" s="61">
        <v>1000</v>
      </c>
      <c r="F21" s="69">
        <v>5</v>
      </c>
      <c r="G21" s="69">
        <v>1</v>
      </c>
      <c r="H21" s="44">
        <f t="shared" si="0"/>
        <v>5000</v>
      </c>
      <c r="I21" s="8"/>
      <c r="J21" s="9"/>
    </row>
    <row r="22" spans="1:10" s="2" customFormat="1" ht="14.5" x14ac:dyDescent="0.25">
      <c r="A22" s="225"/>
      <c r="B22" s="223"/>
      <c r="C22" s="63" t="s">
        <v>114</v>
      </c>
      <c r="D22" s="3" t="s">
        <v>116</v>
      </c>
      <c r="E22" s="61">
        <v>1650</v>
      </c>
      <c r="F22" s="69">
        <v>1</v>
      </c>
      <c r="G22" s="69">
        <v>1</v>
      </c>
      <c r="H22" s="44">
        <f t="shared" si="0"/>
        <v>1650</v>
      </c>
      <c r="I22" s="8"/>
      <c r="J22" s="9"/>
    </row>
    <row r="23" spans="1:10" s="2" customFormat="1" ht="14.5" x14ac:dyDescent="0.25">
      <c r="A23" s="226"/>
      <c r="B23" s="223"/>
      <c r="C23" s="63" t="s">
        <v>115</v>
      </c>
      <c r="D23" s="3" t="s">
        <v>119</v>
      </c>
      <c r="E23" s="61">
        <v>1500</v>
      </c>
      <c r="F23" s="69">
        <v>1</v>
      </c>
      <c r="G23" s="69">
        <v>1</v>
      </c>
      <c r="H23" s="44">
        <f t="shared" si="0"/>
        <v>1500</v>
      </c>
      <c r="I23" s="8"/>
      <c r="J23" s="9"/>
    </row>
    <row r="24" spans="1:10" s="2" customFormat="1" ht="14.5" x14ac:dyDescent="0.25">
      <c r="A24" s="163" t="s">
        <v>303</v>
      </c>
      <c r="B24" s="75" t="s">
        <v>149</v>
      </c>
      <c r="C24" s="63"/>
      <c r="D24" s="3" t="s">
        <v>150</v>
      </c>
      <c r="E24" s="61">
        <v>5000</v>
      </c>
      <c r="F24" s="69">
        <v>1</v>
      </c>
      <c r="G24" s="69">
        <v>1</v>
      </c>
      <c r="H24" s="44">
        <f t="shared" si="0"/>
        <v>5000</v>
      </c>
      <c r="I24" s="8"/>
      <c r="J24" s="9"/>
    </row>
    <row r="25" spans="1:10" s="34" customFormat="1" ht="14.5" x14ac:dyDescent="0.25">
      <c r="A25" s="163" t="s">
        <v>173</v>
      </c>
      <c r="B25" s="4" t="s">
        <v>130</v>
      </c>
      <c r="C25" s="35" t="s">
        <v>147</v>
      </c>
      <c r="D25" s="64" t="s">
        <v>145</v>
      </c>
      <c r="E25" s="45">
        <f>19000*1.3</f>
        <v>24700</v>
      </c>
      <c r="F25" s="68">
        <v>1</v>
      </c>
      <c r="G25" s="68">
        <v>1</v>
      </c>
      <c r="H25" s="46">
        <f t="shared" si="0"/>
        <v>24700</v>
      </c>
      <c r="I25" s="33"/>
      <c r="J25" s="101"/>
    </row>
    <row r="26" spans="1:10" s="34" customFormat="1" ht="14.5" x14ac:dyDescent="0.25">
      <c r="A26" s="163" t="s">
        <v>266</v>
      </c>
      <c r="B26" s="4" t="s">
        <v>131</v>
      </c>
      <c r="C26" s="35" t="s">
        <v>147</v>
      </c>
      <c r="D26" s="64" t="s">
        <v>145</v>
      </c>
      <c r="E26" s="45">
        <f>39000*1.4</f>
        <v>54600</v>
      </c>
      <c r="F26" s="68">
        <v>1</v>
      </c>
      <c r="G26" s="68">
        <v>2</v>
      </c>
      <c r="H26" s="46">
        <f t="shared" si="0"/>
        <v>109200</v>
      </c>
      <c r="I26" s="33"/>
      <c r="J26" s="101"/>
    </row>
    <row r="27" spans="1:10" s="2" customFormat="1" x14ac:dyDescent="0.4">
      <c r="A27" s="161"/>
      <c r="B27" s="4"/>
      <c r="C27" s="10"/>
      <c r="D27" s="3"/>
      <c r="E27" s="85" t="s">
        <v>242</v>
      </c>
      <c r="F27" s="69"/>
      <c r="G27" s="69"/>
      <c r="H27" s="48">
        <f>SUM(H9:H26)</f>
        <v>209925</v>
      </c>
      <c r="I27" s="3"/>
      <c r="J27" s="9"/>
    </row>
    <row r="28" spans="1:10" s="2" customFormat="1" ht="18" customHeight="1" x14ac:dyDescent="0.25">
      <c r="A28" s="160">
        <v>2</v>
      </c>
      <c r="B28" s="227" t="s">
        <v>265</v>
      </c>
      <c r="C28" s="228"/>
      <c r="D28" s="108"/>
      <c r="E28" s="108"/>
      <c r="F28" s="108"/>
      <c r="G28" s="108"/>
      <c r="H28" s="108"/>
      <c r="I28" s="108"/>
      <c r="J28" s="9"/>
    </row>
    <row r="29" spans="1:10" s="2" customFormat="1" ht="14.5" x14ac:dyDescent="0.25">
      <c r="A29" s="161" t="s">
        <v>15</v>
      </c>
      <c r="B29" s="27" t="s">
        <v>17</v>
      </c>
      <c r="C29" s="10" t="s">
        <v>19</v>
      </c>
      <c r="D29" s="3" t="s">
        <v>80</v>
      </c>
      <c r="E29" s="43">
        <v>2000</v>
      </c>
      <c r="F29" s="69">
        <v>1</v>
      </c>
      <c r="G29" s="69">
        <v>1</v>
      </c>
      <c r="H29" s="44">
        <f t="shared" ref="H29:H48" si="2">F29*G29*E29</f>
        <v>2000</v>
      </c>
      <c r="I29" s="8"/>
      <c r="J29" s="43">
        <v>2000</v>
      </c>
    </row>
    <row r="30" spans="1:10" s="2" customFormat="1" ht="14.5" x14ac:dyDescent="0.25">
      <c r="A30" s="161" t="s">
        <v>16</v>
      </c>
      <c r="B30" s="4" t="s">
        <v>79</v>
      </c>
      <c r="C30" s="10" t="s">
        <v>81</v>
      </c>
      <c r="D30" s="3" t="s">
        <v>80</v>
      </c>
      <c r="E30" s="43">
        <v>2000</v>
      </c>
      <c r="F30" s="69">
        <v>1</v>
      </c>
      <c r="G30" s="69">
        <v>1</v>
      </c>
      <c r="H30" s="44">
        <f t="shared" si="2"/>
        <v>2000</v>
      </c>
      <c r="I30" s="8"/>
      <c r="J30" s="43">
        <v>2000</v>
      </c>
    </row>
    <row r="31" spans="1:10" s="2" customFormat="1" ht="29" x14ac:dyDescent="0.25">
      <c r="A31" s="161" t="s">
        <v>73</v>
      </c>
      <c r="B31" s="4" t="s">
        <v>37</v>
      </c>
      <c r="C31" s="26" t="s">
        <v>96</v>
      </c>
      <c r="D31" s="3" t="s">
        <v>8</v>
      </c>
      <c r="E31" s="43">
        <v>300</v>
      </c>
      <c r="F31" s="69">
        <v>32</v>
      </c>
      <c r="G31" s="69">
        <v>1</v>
      </c>
      <c r="H31" s="44">
        <f>F31*G31*E31</f>
        <v>9600</v>
      </c>
      <c r="I31" s="8" t="s">
        <v>297</v>
      </c>
      <c r="J31" s="9"/>
    </row>
    <row r="32" spans="1:10" s="41" customFormat="1" ht="27" x14ac:dyDescent="0.35">
      <c r="A32" s="161" t="s">
        <v>74</v>
      </c>
      <c r="B32" s="4" t="s">
        <v>84</v>
      </c>
      <c r="C32" s="42" t="s">
        <v>71</v>
      </c>
      <c r="D32" s="3" t="s">
        <v>82</v>
      </c>
      <c r="E32" s="43">
        <v>1400</v>
      </c>
      <c r="F32" s="69">
        <v>2</v>
      </c>
      <c r="G32" s="69">
        <v>1</v>
      </c>
      <c r="H32" s="44">
        <f t="shared" si="2"/>
        <v>2800</v>
      </c>
      <c r="I32" s="8"/>
      <c r="J32" s="102"/>
    </row>
    <row r="33" spans="1:10" s="41" customFormat="1" ht="14.5" x14ac:dyDescent="0.35">
      <c r="A33" s="161" t="s">
        <v>281</v>
      </c>
      <c r="B33" s="4" t="s">
        <v>85</v>
      </c>
      <c r="C33" s="42" t="s">
        <v>72</v>
      </c>
      <c r="D33" s="3" t="s">
        <v>83</v>
      </c>
      <c r="E33" s="43">
        <v>2000</v>
      </c>
      <c r="F33" s="69">
        <v>2</v>
      </c>
      <c r="G33" s="69">
        <v>1</v>
      </c>
      <c r="H33" s="44">
        <f t="shared" si="2"/>
        <v>4000</v>
      </c>
      <c r="I33" s="8"/>
      <c r="J33" s="102"/>
    </row>
    <row r="34" spans="1:10" s="38" customFormat="1" x14ac:dyDescent="0.25">
      <c r="A34" s="161" t="s">
        <v>282</v>
      </c>
      <c r="B34" s="8" t="s">
        <v>181</v>
      </c>
      <c r="C34" s="36" t="s">
        <v>182</v>
      </c>
      <c r="D34" s="37" t="s">
        <v>165</v>
      </c>
      <c r="E34" s="51">
        <v>40</v>
      </c>
      <c r="F34" s="70">
        <v>30</v>
      </c>
      <c r="G34" s="70">
        <v>1</v>
      </c>
      <c r="H34" s="46">
        <f t="shared" si="2"/>
        <v>1200</v>
      </c>
      <c r="I34" s="33"/>
      <c r="J34" s="103"/>
    </row>
    <row r="35" spans="1:10" s="38" customFormat="1" x14ac:dyDescent="0.25">
      <c r="A35" s="161" t="s">
        <v>121</v>
      </c>
      <c r="B35" s="8" t="s">
        <v>292</v>
      </c>
      <c r="C35" s="36" t="s">
        <v>293</v>
      </c>
      <c r="D35" s="37" t="s">
        <v>294</v>
      </c>
      <c r="E35" s="51">
        <v>150</v>
      </c>
      <c r="F35" s="70">
        <v>2</v>
      </c>
      <c r="G35" s="70">
        <v>1</v>
      </c>
      <c r="H35" s="46">
        <f t="shared" si="2"/>
        <v>300</v>
      </c>
      <c r="I35" s="33"/>
      <c r="J35" s="103"/>
    </row>
    <row r="36" spans="1:10" s="34" customFormat="1" ht="14.5" x14ac:dyDescent="0.25">
      <c r="A36" s="161" t="s">
        <v>122</v>
      </c>
      <c r="B36" s="4" t="s">
        <v>12</v>
      </c>
      <c r="C36" s="35"/>
      <c r="D36" s="32" t="s">
        <v>6</v>
      </c>
      <c r="E36" s="45">
        <v>5</v>
      </c>
      <c r="F36" s="68">
        <v>1</v>
      </c>
      <c r="G36" s="68">
        <v>1</v>
      </c>
      <c r="H36" s="46">
        <f t="shared" si="2"/>
        <v>5</v>
      </c>
      <c r="I36" s="32"/>
      <c r="J36" s="101">
        <v>5</v>
      </c>
    </row>
    <row r="37" spans="1:10" s="34" customFormat="1" ht="14.5" x14ac:dyDescent="0.25">
      <c r="A37" s="161" t="s">
        <v>123</v>
      </c>
      <c r="B37" s="4" t="s">
        <v>195</v>
      </c>
      <c r="C37" s="35"/>
      <c r="D37" s="32" t="s">
        <v>13</v>
      </c>
      <c r="E37" s="45">
        <v>5</v>
      </c>
      <c r="F37" s="68">
        <v>20</v>
      </c>
      <c r="G37" s="68">
        <v>1</v>
      </c>
      <c r="H37" s="46">
        <f t="shared" si="2"/>
        <v>100</v>
      </c>
      <c r="I37" s="32"/>
      <c r="J37" s="101">
        <v>5</v>
      </c>
    </row>
    <row r="38" spans="1:10" s="34" customFormat="1" ht="14.5" x14ac:dyDescent="0.25">
      <c r="A38" s="161" t="s">
        <v>124</v>
      </c>
      <c r="B38" s="4" t="s">
        <v>138</v>
      </c>
      <c r="C38" s="35" t="s">
        <v>141</v>
      </c>
      <c r="D38" s="64" t="s">
        <v>140</v>
      </c>
      <c r="E38" s="45">
        <v>30</v>
      </c>
      <c r="F38" s="68">
        <v>1</v>
      </c>
      <c r="G38" s="68">
        <v>1</v>
      </c>
      <c r="H38" s="46">
        <f t="shared" si="2"/>
        <v>30</v>
      </c>
      <c r="I38" s="64"/>
      <c r="J38" s="101"/>
    </row>
    <row r="39" spans="1:10" s="34" customFormat="1" ht="14.5" x14ac:dyDescent="0.25">
      <c r="A39" s="161" t="s">
        <v>125</v>
      </c>
      <c r="B39" s="4" t="s">
        <v>156</v>
      </c>
      <c r="C39" s="35" t="s">
        <v>180</v>
      </c>
      <c r="D39" s="65" t="s">
        <v>179</v>
      </c>
      <c r="E39" s="45">
        <v>80</v>
      </c>
      <c r="F39" s="68">
        <v>1</v>
      </c>
      <c r="G39" s="68">
        <v>1</v>
      </c>
      <c r="H39" s="46">
        <f t="shared" si="2"/>
        <v>80</v>
      </c>
      <c r="I39" s="65"/>
      <c r="J39" s="101"/>
    </row>
    <row r="40" spans="1:10" s="34" customFormat="1" ht="14.5" x14ac:dyDescent="0.25">
      <c r="A40" s="161" t="s">
        <v>126</v>
      </c>
      <c r="B40" s="4" t="s">
        <v>267</v>
      </c>
      <c r="C40" s="35" t="s">
        <v>268</v>
      </c>
      <c r="D40" s="158" t="s">
        <v>269</v>
      </c>
      <c r="E40" s="45">
        <v>150</v>
      </c>
      <c r="F40" s="68">
        <v>24</v>
      </c>
      <c r="G40" s="68">
        <v>1</v>
      </c>
      <c r="H40" s="46">
        <f t="shared" si="2"/>
        <v>3600</v>
      </c>
      <c r="I40" s="158"/>
      <c r="J40" s="101"/>
    </row>
    <row r="41" spans="1:10" s="34" customFormat="1" ht="14.5" x14ac:dyDescent="0.25">
      <c r="A41" s="161" t="s">
        <v>127</v>
      </c>
      <c r="B41" s="4" t="s">
        <v>157</v>
      </c>
      <c r="C41" s="35" t="s">
        <v>177</v>
      </c>
      <c r="D41" s="158" t="s">
        <v>178</v>
      </c>
      <c r="E41" s="45">
        <v>50</v>
      </c>
      <c r="F41" s="68">
        <v>24</v>
      </c>
      <c r="G41" s="68">
        <v>1</v>
      </c>
      <c r="H41" s="46">
        <f t="shared" si="2"/>
        <v>1200</v>
      </c>
      <c r="I41" s="158"/>
      <c r="J41" s="101"/>
    </row>
    <row r="42" spans="1:10" s="34" customFormat="1" ht="14.5" x14ac:dyDescent="0.25">
      <c r="A42" s="161" t="s">
        <v>128</v>
      </c>
      <c r="B42" s="4" t="s">
        <v>270</v>
      </c>
      <c r="C42" s="35" t="s">
        <v>271</v>
      </c>
      <c r="D42" s="158" t="s">
        <v>178</v>
      </c>
      <c r="E42" s="45">
        <v>150</v>
      </c>
      <c r="F42" s="68">
        <v>24</v>
      </c>
      <c r="G42" s="68">
        <v>1</v>
      </c>
      <c r="H42" s="46">
        <f t="shared" si="2"/>
        <v>3600</v>
      </c>
      <c r="I42" s="158"/>
      <c r="J42" s="101"/>
    </row>
    <row r="43" spans="1:10" s="34" customFormat="1" ht="29" x14ac:dyDescent="0.25">
      <c r="A43" s="161" t="s">
        <v>139</v>
      </c>
      <c r="B43" s="4" t="s">
        <v>192</v>
      </c>
      <c r="C43" s="35" t="s">
        <v>193</v>
      </c>
      <c r="D43" s="67" t="s">
        <v>194</v>
      </c>
      <c r="E43" s="45">
        <v>8000</v>
      </c>
      <c r="F43" s="68">
        <v>1</v>
      </c>
      <c r="G43" s="68">
        <v>1</v>
      </c>
      <c r="H43" s="46">
        <f t="shared" si="2"/>
        <v>8000</v>
      </c>
      <c r="I43" s="67"/>
      <c r="J43" s="101"/>
    </row>
    <row r="44" spans="1:10" s="34" customFormat="1" ht="14.5" x14ac:dyDescent="0.25">
      <c r="A44" s="161" t="s">
        <v>183</v>
      </c>
      <c r="B44" s="4" t="s">
        <v>274</v>
      </c>
      <c r="C44" s="35" t="s">
        <v>275</v>
      </c>
      <c r="D44" s="158" t="s">
        <v>276</v>
      </c>
      <c r="E44" s="45">
        <v>300</v>
      </c>
      <c r="F44" s="68">
        <v>1</v>
      </c>
      <c r="G44" s="69">
        <v>1</v>
      </c>
      <c r="H44" s="46">
        <f t="shared" si="2"/>
        <v>300</v>
      </c>
      <c r="I44" s="158"/>
      <c r="J44" s="101"/>
    </row>
    <row r="45" spans="1:10" s="34" customFormat="1" ht="29" x14ac:dyDescent="0.25">
      <c r="A45" s="161" t="s">
        <v>184</v>
      </c>
      <c r="B45" s="4" t="s">
        <v>90</v>
      </c>
      <c r="C45" s="35" t="s">
        <v>91</v>
      </c>
      <c r="D45" s="40" t="s">
        <v>140</v>
      </c>
      <c r="E45" s="45">
        <v>140</v>
      </c>
      <c r="F45" s="68">
        <v>10</v>
      </c>
      <c r="G45" s="68">
        <v>1</v>
      </c>
      <c r="H45" s="46">
        <f t="shared" si="2"/>
        <v>1400</v>
      </c>
      <c r="I45" s="40"/>
      <c r="J45" s="45">
        <v>140</v>
      </c>
    </row>
    <row r="46" spans="1:10" s="34" customFormat="1" ht="14.5" x14ac:dyDescent="0.25">
      <c r="A46" s="161" t="s">
        <v>185</v>
      </c>
      <c r="B46" s="4" t="s">
        <v>277</v>
      </c>
      <c r="C46" s="35" t="s">
        <v>278</v>
      </c>
      <c r="D46" s="158" t="s">
        <v>279</v>
      </c>
      <c r="E46" s="45">
        <v>80</v>
      </c>
      <c r="F46" s="68">
        <v>10</v>
      </c>
      <c r="G46" s="69">
        <v>1</v>
      </c>
      <c r="H46" s="46">
        <f t="shared" si="2"/>
        <v>800</v>
      </c>
      <c r="I46" s="158"/>
      <c r="J46" s="45"/>
    </row>
    <row r="47" spans="1:10" s="34" customFormat="1" ht="14.5" x14ac:dyDescent="0.25">
      <c r="A47" s="161" t="s">
        <v>272</v>
      </c>
      <c r="B47" s="30" t="s">
        <v>92</v>
      </c>
      <c r="C47" s="35" t="s">
        <v>93</v>
      </c>
      <c r="D47" s="40" t="s">
        <v>94</v>
      </c>
      <c r="E47" s="45">
        <v>300</v>
      </c>
      <c r="F47" s="68">
        <v>1</v>
      </c>
      <c r="G47" s="68">
        <v>1</v>
      </c>
      <c r="H47" s="46">
        <f t="shared" si="2"/>
        <v>300</v>
      </c>
      <c r="I47" s="33"/>
      <c r="J47" s="101"/>
    </row>
    <row r="48" spans="1:10" s="2" customFormat="1" ht="29" x14ac:dyDescent="0.25">
      <c r="A48" s="161" t="s">
        <v>273</v>
      </c>
      <c r="B48" s="4" t="s">
        <v>38</v>
      </c>
      <c r="C48" s="26"/>
      <c r="D48" s="3" t="s">
        <v>20</v>
      </c>
      <c r="E48" s="43">
        <v>1000</v>
      </c>
      <c r="F48" s="69">
        <v>6</v>
      </c>
      <c r="G48" s="69">
        <v>1</v>
      </c>
      <c r="H48" s="44">
        <f t="shared" si="2"/>
        <v>6000</v>
      </c>
      <c r="I48" s="8" t="s">
        <v>89</v>
      </c>
      <c r="J48" s="9"/>
    </row>
    <row r="49" spans="1:10" s="2" customFormat="1" x14ac:dyDescent="0.4">
      <c r="A49" s="161"/>
      <c r="B49" s="4"/>
      <c r="C49" s="10"/>
      <c r="D49" s="3"/>
      <c r="E49" s="85" t="s">
        <v>242</v>
      </c>
      <c r="F49" s="69"/>
      <c r="G49" s="69"/>
      <c r="H49" s="48">
        <f>SUM(H29:H48)</f>
        <v>47315</v>
      </c>
      <c r="I49" s="8"/>
      <c r="J49" s="9"/>
    </row>
    <row r="50" spans="1:10" s="2" customFormat="1" x14ac:dyDescent="0.4">
      <c r="A50" s="167"/>
      <c r="B50" s="15"/>
      <c r="C50" s="15"/>
      <c r="D50" s="15"/>
      <c r="E50" s="49" t="s">
        <v>257</v>
      </c>
      <c r="F50" s="72"/>
      <c r="G50" s="72"/>
      <c r="H50" s="48">
        <f>H49*10</f>
        <v>473150</v>
      </c>
      <c r="I50" s="6"/>
      <c r="J50" s="9"/>
    </row>
    <row r="51" spans="1:10" s="2" customFormat="1" ht="18.5" x14ac:dyDescent="0.25">
      <c r="A51" s="160">
        <v>3</v>
      </c>
      <c r="B51" s="58" t="s">
        <v>105</v>
      </c>
      <c r="C51" s="14"/>
      <c r="D51" s="14"/>
      <c r="E51" s="50"/>
      <c r="F51" s="71"/>
      <c r="G51" s="71"/>
      <c r="H51" s="50"/>
      <c r="I51" s="14"/>
      <c r="J51" s="9"/>
    </row>
    <row r="52" spans="1:10" s="34" customFormat="1" x14ac:dyDescent="0.25">
      <c r="A52" s="163" t="s">
        <v>120</v>
      </c>
      <c r="B52" s="30" t="s">
        <v>10</v>
      </c>
      <c r="C52" s="35"/>
      <c r="D52" s="39" t="s">
        <v>5</v>
      </c>
      <c r="E52" s="45">
        <v>35</v>
      </c>
      <c r="F52" s="68">
        <v>2</v>
      </c>
      <c r="G52" s="68">
        <v>1</v>
      </c>
      <c r="H52" s="46">
        <f t="shared" ref="H52:H81" si="3">F52*G52*E52</f>
        <v>70</v>
      </c>
      <c r="I52" s="32"/>
      <c r="J52" s="101"/>
    </row>
    <row r="53" spans="1:10" s="38" customFormat="1" ht="29" x14ac:dyDescent="0.25">
      <c r="A53" s="163" t="s">
        <v>75</v>
      </c>
      <c r="B53" s="33" t="s">
        <v>25</v>
      </c>
      <c r="C53" s="36" t="s">
        <v>104</v>
      </c>
      <c r="D53" s="37" t="s">
        <v>5</v>
      </c>
      <c r="E53" s="51">
        <v>1000</v>
      </c>
      <c r="F53" s="70">
        <v>1</v>
      </c>
      <c r="G53" s="70">
        <v>1</v>
      </c>
      <c r="H53" s="46">
        <f t="shared" si="3"/>
        <v>1000</v>
      </c>
      <c r="I53" s="33" t="s">
        <v>22</v>
      </c>
      <c r="J53" s="103"/>
    </row>
    <row r="54" spans="1:10" s="34" customFormat="1" ht="29" x14ac:dyDescent="0.25">
      <c r="A54" s="163" t="s">
        <v>76</v>
      </c>
      <c r="B54" s="30" t="s">
        <v>26</v>
      </c>
      <c r="C54" s="35" t="s">
        <v>27</v>
      </c>
      <c r="D54" s="39" t="s">
        <v>4</v>
      </c>
      <c r="E54" s="45">
        <v>550</v>
      </c>
      <c r="F54" s="68">
        <v>4</v>
      </c>
      <c r="G54" s="68">
        <v>1</v>
      </c>
      <c r="H54" s="46">
        <f t="shared" si="3"/>
        <v>2200</v>
      </c>
      <c r="I54" s="33" t="s">
        <v>22</v>
      </c>
      <c r="J54" s="45">
        <v>550</v>
      </c>
    </row>
    <row r="55" spans="1:10" s="34" customFormat="1" x14ac:dyDescent="0.25">
      <c r="A55" s="161" t="s">
        <v>284</v>
      </c>
      <c r="B55" s="30" t="s">
        <v>285</v>
      </c>
      <c r="C55" s="35"/>
      <c r="D55" s="162" t="s">
        <v>286</v>
      </c>
      <c r="E55" s="45">
        <v>1500</v>
      </c>
      <c r="F55" s="68">
        <v>1</v>
      </c>
      <c r="G55" s="68">
        <v>1</v>
      </c>
      <c r="H55" s="46">
        <f t="shared" si="3"/>
        <v>1500</v>
      </c>
      <c r="I55" s="33"/>
      <c r="J55" s="45"/>
    </row>
    <row r="56" spans="1:10" s="34" customFormat="1" ht="14.5" x14ac:dyDescent="0.25">
      <c r="A56" s="163" t="s">
        <v>77</v>
      </c>
      <c r="B56" s="30" t="s">
        <v>28</v>
      </c>
      <c r="C56" s="35" t="s">
        <v>29</v>
      </c>
      <c r="D56" s="32" t="s">
        <v>30</v>
      </c>
      <c r="E56" s="45">
        <v>3</v>
      </c>
      <c r="F56" s="68">
        <v>300</v>
      </c>
      <c r="G56" s="68">
        <v>1</v>
      </c>
      <c r="H56" s="46">
        <f t="shared" si="3"/>
        <v>900</v>
      </c>
      <c r="I56" s="33"/>
      <c r="J56" s="101">
        <v>4</v>
      </c>
    </row>
    <row r="57" spans="1:10" s="34" customFormat="1" ht="14.5" x14ac:dyDescent="0.25">
      <c r="A57" s="163" t="s">
        <v>78</v>
      </c>
      <c r="B57" s="4" t="s">
        <v>132</v>
      </c>
      <c r="C57" s="35" t="s">
        <v>148</v>
      </c>
      <c r="D57" s="64" t="s">
        <v>30</v>
      </c>
      <c r="E57" s="45">
        <v>3</v>
      </c>
      <c r="F57" s="68">
        <v>100</v>
      </c>
      <c r="G57" s="68">
        <v>1</v>
      </c>
      <c r="H57" s="46">
        <f t="shared" si="3"/>
        <v>300</v>
      </c>
      <c r="I57" s="33"/>
      <c r="J57" s="101">
        <v>4</v>
      </c>
    </row>
    <row r="58" spans="1:10" s="34" customFormat="1" ht="14.5" x14ac:dyDescent="0.25">
      <c r="A58" s="163" t="s">
        <v>39</v>
      </c>
      <c r="B58" s="4" t="s">
        <v>133</v>
      </c>
      <c r="C58" s="35" t="s">
        <v>134</v>
      </c>
      <c r="D58" s="64" t="s">
        <v>136</v>
      </c>
      <c r="E58" s="45">
        <v>0.5</v>
      </c>
      <c r="F58" s="68">
        <v>100</v>
      </c>
      <c r="G58" s="68">
        <v>1</v>
      </c>
      <c r="H58" s="46">
        <f t="shared" si="3"/>
        <v>50</v>
      </c>
      <c r="I58" s="33"/>
      <c r="J58" s="101"/>
    </row>
    <row r="59" spans="1:10" s="34" customFormat="1" ht="14.5" x14ac:dyDescent="0.25">
      <c r="A59" s="163" t="s">
        <v>40</v>
      </c>
      <c r="B59" s="4" t="s">
        <v>142</v>
      </c>
      <c r="C59" s="35" t="s">
        <v>143</v>
      </c>
      <c r="D59" s="64" t="s">
        <v>135</v>
      </c>
      <c r="E59" s="45">
        <v>10</v>
      </c>
      <c r="F59" s="68">
        <v>300</v>
      </c>
      <c r="G59" s="68">
        <v>1</v>
      </c>
      <c r="H59" s="46">
        <f t="shared" si="3"/>
        <v>3000</v>
      </c>
      <c r="I59" s="33"/>
      <c r="J59" s="101"/>
    </row>
    <row r="60" spans="1:10" s="34" customFormat="1" ht="14.5" x14ac:dyDescent="0.25">
      <c r="A60" s="163" t="s">
        <v>101</v>
      </c>
      <c r="B60" s="4" t="s">
        <v>159</v>
      </c>
      <c r="C60" s="35"/>
      <c r="D60" s="65" t="s">
        <v>189</v>
      </c>
      <c r="E60" s="45">
        <v>40</v>
      </c>
      <c r="F60" s="68">
        <v>2</v>
      </c>
      <c r="G60" s="68">
        <v>1</v>
      </c>
      <c r="H60" s="46">
        <f t="shared" si="3"/>
        <v>80</v>
      </c>
      <c r="I60" s="33"/>
      <c r="J60" s="101"/>
    </row>
    <row r="61" spans="1:10" s="34" customFormat="1" ht="14.5" x14ac:dyDescent="0.25">
      <c r="A61" s="163" t="s">
        <v>102</v>
      </c>
      <c r="B61" s="4" t="s">
        <v>199</v>
      </c>
      <c r="C61" s="35" t="s">
        <v>134</v>
      </c>
      <c r="D61" s="77" t="s">
        <v>165</v>
      </c>
      <c r="E61" s="45">
        <v>0.5</v>
      </c>
      <c r="F61" s="68">
        <v>200</v>
      </c>
      <c r="G61" s="68">
        <v>1</v>
      </c>
      <c r="H61" s="46">
        <f t="shared" si="3"/>
        <v>100</v>
      </c>
      <c r="I61" s="33"/>
      <c r="J61" s="101"/>
    </row>
    <row r="62" spans="1:10" s="34" customFormat="1" ht="14.5" x14ac:dyDescent="0.25">
      <c r="A62" s="163" t="s">
        <v>41</v>
      </c>
      <c r="B62" s="4" t="s">
        <v>200</v>
      </c>
      <c r="C62" s="35" t="s">
        <v>134</v>
      </c>
      <c r="D62" s="77" t="s">
        <v>165</v>
      </c>
      <c r="E62" s="45">
        <v>0.5</v>
      </c>
      <c r="F62" s="68">
        <v>200</v>
      </c>
      <c r="G62" s="68">
        <v>1</v>
      </c>
      <c r="H62" s="46">
        <f t="shared" si="3"/>
        <v>100</v>
      </c>
      <c r="I62" s="33"/>
      <c r="J62" s="101"/>
    </row>
    <row r="63" spans="1:10" s="34" customFormat="1" ht="14.5" x14ac:dyDescent="0.25">
      <c r="A63" s="163" t="s">
        <v>42</v>
      </c>
      <c r="B63" s="4" t="s">
        <v>186</v>
      </c>
      <c r="C63" s="35" t="s">
        <v>187</v>
      </c>
      <c r="D63" s="67" t="s">
        <v>188</v>
      </c>
      <c r="E63" s="45">
        <v>40</v>
      </c>
      <c r="F63" s="68">
        <v>2</v>
      </c>
      <c r="G63" s="68">
        <v>1</v>
      </c>
      <c r="H63" s="46">
        <f t="shared" si="3"/>
        <v>80</v>
      </c>
      <c r="I63" s="33"/>
      <c r="J63" s="101"/>
    </row>
    <row r="64" spans="1:10" s="34" customFormat="1" ht="14.5" x14ac:dyDescent="0.25">
      <c r="A64" s="163" t="s">
        <v>43</v>
      </c>
      <c r="B64" s="30" t="s">
        <v>31</v>
      </c>
      <c r="C64" s="35"/>
      <c r="D64" s="32" t="s">
        <v>32</v>
      </c>
      <c r="E64" s="45">
        <v>40</v>
      </c>
      <c r="F64" s="68">
        <v>2</v>
      </c>
      <c r="G64" s="68">
        <v>1</v>
      </c>
      <c r="H64" s="46">
        <f t="shared" si="3"/>
        <v>80</v>
      </c>
      <c r="I64" s="33"/>
      <c r="J64" s="101"/>
    </row>
    <row r="65" spans="1:10" s="34" customFormat="1" ht="14.5" x14ac:dyDescent="0.25">
      <c r="A65" s="163" t="s">
        <v>44</v>
      </c>
      <c r="B65" s="30" t="s">
        <v>196</v>
      </c>
      <c r="C65" s="35"/>
      <c r="D65" s="76" t="s">
        <v>197</v>
      </c>
      <c r="E65" s="45">
        <v>150</v>
      </c>
      <c r="F65" s="68">
        <v>1</v>
      </c>
      <c r="G65" s="68">
        <v>1</v>
      </c>
      <c r="H65" s="46">
        <f t="shared" si="3"/>
        <v>150</v>
      </c>
      <c r="I65" s="33"/>
      <c r="J65" s="101"/>
    </row>
    <row r="66" spans="1:10" s="34" customFormat="1" ht="14.5" x14ac:dyDescent="0.25">
      <c r="A66" s="163" t="s">
        <v>45</v>
      </c>
      <c r="B66" s="30" t="s">
        <v>11</v>
      </c>
      <c r="C66" s="35"/>
      <c r="D66" s="32" t="s">
        <v>21</v>
      </c>
      <c r="E66" s="45">
        <v>20</v>
      </c>
      <c r="F66" s="68">
        <v>8</v>
      </c>
      <c r="G66" s="68">
        <v>1</v>
      </c>
      <c r="H66" s="46">
        <f t="shared" si="3"/>
        <v>160</v>
      </c>
      <c r="I66" s="33" t="s">
        <v>68</v>
      </c>
      <c r="J66" s="101"/>
    </row>
    <row r="67" spans="1:10" s="34" customFormat="1" ht="14.5" x14ac:dyDescent="0.25">
      <c r="A67" s="163" t="s">
        <v>46</v>
      </c>
      <c r="B67" s="30" t="s">
        <v>33</v>
      </c>
      <c r="C67" s="35" t="s">
        <v>34</v>
      </c>
      <c r="D67" s="32" t="s">
        <v>5</v>
      </c>
      <c r="E67" s="45">
        <v>800</v>
      </c>
      <c r="F67" s="68">
        <v>4</v>
      </c>
      <c r="G67" s="68">
        <v>1</v>
      </c>
      <c r="H67" s="46">
        <f t="shared" si="3"/>
        <v>3200</v>
      </c>
      <c r="I67" s="33" t="s">
        <v>68</v>
      </c>
      <c r="J67" s="101"/>
    </row>
    <row r="68" spans="1:10" s="34" customFormat="1" ht="14.5" x14ac:dyDescent="0.25">
      <c r="A68" s="163" t="s">
        <v>47</v>
      </c>
      <c r="B68" s="30" t="s">
        <v>35</v>
      </c>
      <c r="C68" s="35" t="s">
        <v>36</v>
      </c>
      <c r="D68" s="32" t="s">
        <v>4</v>
      </c>
      <c r="E68" s="45">
        <v>800</v>
      </c>
      <c r="F68" s="68">
        <v>1</v>
      </c>
      <c r="G68" s="68">
        <v>1</v>
      </c>
      <c r="H68" s="46">
        <f t="shared" si="3"/>
        <v>800</v>
      </c>
      <c r="I68" s="33" t="s">
        <v>68</v>
      </c>
      <c r="J68" s="101"/>
    </row>
    <row r="69" spans="1:10" s="34" customFormat="1" ht="14.5" x14ac:dyDescent="0.25">
      <c r="A69" s="163" t="s">
        <v>48</v>
      </c>
      <c r="B69" s="30" t="s">
        <v>86</v>
      </c>
      <c r="C69" s="30" t="s">
        <v>287</v>
      </c>
      <c r="D69" s="40" t="s">
        <v>88</v>
      </c>
      <c r="E69" s="45">
        <v>800</v>
      </c>
      <c r="F69" s="68">
        <v>2</v>
      </c>
      <c r="G69" s="68">
        <v>1</v>
      </c>
      <c r="H69" s="46">
        <f t="shared" si="3"/>
        <v>1600</v>
      </c>
      <c r="I69" s="33" t="s">
        <v>87</v>
      </c>
      <c r="J69" s="101"/>
    </row>
    <row r="70" spans="1:10" s="34" customFormat="1" ht="14.5" x14ac:dyDescent="0.25">
      <c r="A70" s="163" t="s">
        <v>49</v>
      </c>
      <c r="B70" s="35" t="s">
        <v>164</v>
      </c>
      <c r="C70" s="91" t="s">
        <v>213</v>
      </c>
      <c r="D70" s="91" t="s">
        <v>215</v>
      </c>
      <c r="E70" s="45">
        <v>35</v>
      </c>
      <c r="F70" s="68">
        <v>20</v>
      </c>
      <c r="G70" s="68">
        <v>1</v>
      </c>
      <c r="H70" s="44">
        <f t="shared" si="3"/>
        <v>700</v>
      </c>
      <c r="I70" s="33"/>
      <c r="J70" s="101"/>
    </row>
    <row r="71" spans="1:10" s="2" customFormat="1" ht="14.5" x14ac:dyDescent="0.25">
      <c r="A71" s="163" t="s">
        <v>50</v>
      </c>
      <c r="B71" s="4" t="s">
        <v>97</v>
      </c>
      <c r="C71" s="27" t="s">
        <v>98</v>
      </c>
      <c r="D71" s="3" t="s">
        <v>1</v>
      </c>
      <c r="E71" s="43">
        <v>400</v>
      </c>
      <c r="F71" s="69">
        <v>2</v>
      </c>
      <c r="G71" s="69">
        <v>1</v>
      </c>
      <c r="H71" s="44">
        <f t="shared" si="3"/>
        <v>800</v>
      </c>
      <c r="I71" s="8"/>
      <c r="J71" s="43">
        <v>400</v>
      </c>
    </row>
    <row r="72" spans="1:10" s="34" customFormat="1" ht="14.5" x14ac:dyDescent="0.25">
      <c r="A72" s="163" t="s">
        <v>51</v>
      </c>
      <c r="B72" s="4" t="s">
        <v>95</v>
      </c>
      <c r="C72" s="35" t="s">
        <v>99</v>
      </c>
      <c r="D72" s="3" t="s">
        <v>1</v>
      </c>
      <c r="E72" s="45">
        <v>3000</v>
      </c>
      <c r="F72" s="68">
        <v>1</v>
      </c>
      <c r="G72" s="68">
        <v>1</v>
      </c>
      <c r="H72" s="46">
        <f t="shared" si="3"/>
        <v>3000</v>
      </c>
      <c r="I72" s="33"/>
      <c r="J72" s="101"/>
    </row>
    <row r="73" spans="1:10" s="34" customFormat="1" ht="14.5" x14ac:dyDescent="0.25">
      <c r="A73" s="163" t="s">
        <v>283</v>
      </c>
      <c r="B73" s="4" t="s">
        <v>174</v>
      </c>
      <c r="C73" s="35" t="s">
        <v>99</v>
      </c>
      <c r="D73" s="3" t="s">
        <v>1</v>
      </c>
      <c r="E73" s="45">
        <v>400</v>
      </c>
      <c r="F73" s="68">
        <v>1</v>
      </c>
      <c r="G73" s="68">
        <v>1</v>
      </c>
      <c r="H73" s="46">
        <f t="shared" si="3"/>
        <v>400</v>
      </c>
      <c r="I73" s="33"/>
      <c r="J73" s="101"/>
    </row>
    <row r="74" spans="1:10" s="34" customFormat="1" ht="14.5" x14ac:dyDescent="0.25">
      <c r="A74" s="163" t="s">
        <v>52</v>
      </c>
      <c r="B74" s="4" t="s">
        <v>216</v>
      </c>
      <c r="C74" s="35" t="s">
        <v>295</v>
      </c>
      <c r="D74" s="3" t="s">
        <v>217</v>
      </c>
      <c r="E74" s="45">
        <v>200</v>
      </c>
      <c r="F74" s="68">
        <v>8</v>
      </c>
      <c r="G74" s="68">
        <v>1</v>
      </c>
      <c r="H74" s="46">
        <f t="shared" si="3"/>
        <v>1600</v>
      </c>
      <c r="I74" s="33"/>
      <c r="J74" s="45">
        <v>200</v>
      </c>
    </row>
    <row r="75" spans="1:10" s="2" customFormat="1" ht="14.5" x14ac:dyDescent="0.25">
      <c r="A75" s="163" t="s">
        <v>129</v>
      </c>
      <c r="B75" s="4" t="s">
        <v>24</v>
      </c>
      <c r="C75" s="26" t="s">
        <v>176</v>
      </c>
      <c r="D75" s="3" t="s">
        <v>1</v>
      </c>
      <c r="E75" s="43">
        <v>300</v>
      </c>
      <c r="F75" s="69">
        <v>6</v>
      </c>
      <c r="G75" s="69">
        <v>1</v>
      </c>
      <c r="H75" s="46">
        <f t="shared" si="3"/>
        <v>1800</v>
      </c>
      <c r="I75" s="8"/>
      <c r="J75" s="9"/>
    </row>
    <row r="76" spans="1:10" s="2" customFormat="1" ht="14.5" x14ac:dyDescent="0.25">
      <c r="A76" s="163" t="s">
        <v>137</v>
      </c>
      <c r="B76" s="4" t="s">
        <v>23</v>
      </c>
      <c r="C76" s="26" t="s">
        <v>214</v>
      </c>
      <c r="D76" s="3" t="s">
        <v>1</v>
      </c>
      <c r="E76" s="43">
        <v>45</v>
      </c>
      <c r="F76" s="69">
        <v>13</v>
      </c>
      <c r="G76" s="69">
        <v>1</v>
      </c>
      <c r="H76" s="46">
        <f t="shared" si="3"/>
        <v>585</v>
      </c>
      <c r="I76" s="8"/>
      <c r="J76" s="43">
        <v>45</v>
      </c>
    </row>
    <row r="77" spans="1:10" s="2" customFormat="1" ht="14.5" x14ac:dyDescent="0.25">
      <c r="A77" s="163" t="s">
        <v>175</v>
      </c>
      <c r="B77" s="4" t="s">
        <v>3</v>
      </c>
      <c r="C77" s="27" t="s">
        <v>152</v>
      </c>
      <c r="D77" s="3" t="s">
        <v>1</v>
      </c>
      <c r="E77" s="43">
        <v>1000</v>
      </c>
      <c r="F77" s="69">
        <v>2</v>
      </c>
      <c r="G77" s="69">
        <v>1</v>
      </c>
      <c r="H77" s="44">
        <f t="shared" si="3"/>
        <v>2000</v>
      </c>
      <c r="I77" s="8"/>
      <c r="J77" s="43">
        <v>1000</v>
      </c>
    </row>
    <row r="78" spans="1:10" s="2" customFormat="1" ht="14.5" x14ac:dyDescent="0.25">
      <c r="A78" s="163" t="s">
        <v>190</v>
      </c>
      <c r="B78" s="4" t="s">
        <v>2</v>
      </c>
      <c r="C78" s="27" t="s">
        <v>152</v>
      </c>
      <c r="D78" s="3" t="s">
        <v>1</v>
      </c>
      <c r="E78" s="66">
        <v>1500</v>
      </c>
      <c r="F78" s="62">
        <v>2</v>
      </c>
      <c r="G78" s="69">
        <v>1</v>
      </c>
      <c r="H78" s="44">
        <f t="shared" si="3"/>
        <v>3000</v>
      </c>
      <c r="I78" s="8"/>
      <c r="J78" s="66">
        <v>1500</v>
      </c>
    </row>
    <row r="79" spans="1:10" s="2" customFormat="1" ht="14.5" x14ac:dyDescent="0.25">
      <c r="A79" s="163" t="s">
        <v>191</v>
      </c>
      <c r="B79" s="59" t="s">
        <v>108</v>
      </c>
      <c r="C79" s="27"/>
      <c r="D79" s="3" t="s">
        <v>1</v>
      </c>
      <c r="E79" s="66">
        <v>1500</v>
      </c>
      <c r="F79" s="62">
        <v>2</v>
      </c>
      <c r="G79" s="69">
        <v>1</v>
      </c>
      <c r="H79" s="44">
        <f t="shared" si="3"/>
        <v>3000</v>
      </c>
      <c r="I79" s="8"/>
      <c r="J79" s="66">
        <v>1500</v>
      </c>
    </row>
    <row r="80" spans="1:10" s="2" customFormat="1" ht="14.5" x14ac:dyDescent="0.25">
      <c r="A80" s="163" t="s">
        <v>198</v>
      </c>
      <c r="B80" s="4" t="s">
        <v>109</v>
      </c>
      <c r="C80" s="27"/>
      <c r="D80" s="3" t="s">
        <v>111</v>
      </c>
      <c r="E80" s="66">
        <v>2500</v>
      </c>
      <c r="F80" s="62">
        <v>2</v>
      </c>
      <c r="G80" s="69">
        <v>1</v>
      </c>
      <c r="H80" s="44">
        <f t="shared" si="3"/>
        <v>5000</v>
      </c>
      <c r="I80" s="8"/>
      <c r="J80" s="66">
        <v>2500</v>
      </c>
    </row>
    <row r="81" spans="1:12" s="2" customFormat="1" ht="14.5" x14ac:dyDescent="0.25">
      <c r="A81" s="163" t="s">
        <v>201</v>
      </c>
      <c r="B81" s="59" t="s">
        <v>110</v>
      </c>
      <c r="C81" s="27"/>
      <c r="D81" s="3" t="s">
        <v>111</v>
      </c>
      <c r="E81" s="66">
        <v>430</v>
      </c>
      <c r="F81" s="62">
        <v>2</v>
      </c>
      <c r="G81" s="69">
        <v>1</v>
      </c>
      <c r="H81" s="44">
        <f t="shared" si="3"/>
        <v>860</v>
      </c>
      <c r="I81" s="8"/>
      <c r="J81" s="9"/>
    </row>
    <row r="82" spans="1:12" s="2" customFormat="1" x14ac:dyDescent="0.25">
      <c r="A82" s="168"/>
      <c r="B82" s="9"/>
      <c r="C82" s="16"/>
      <c r="D82" s="60"/>
      <c r="E82" s="47" t="s">
        <v>256</v>
      </c>
      <c r="F82" s="69"/>
      <c r="G82" s="69"/>
      <c r="H82" s="48">
        <f>SUM(H52:H81)</f>
        <v>38115</v>
      </c>
      <c r="I82" s="8"/>
      <c r="J82" s="9"/>
    </row>
    <row r="83" spans="1:12" s="2" customFormat="1" x14ac:dyDescent="0.25">
      <c r="A83" s="168"/>
      <c r="B83" s="9"/>
      <c r="C83" s="27"/>
      <c r="D83" s="60"/>
      <c r="E83" s="47" t="s">
        <v>259</v>
      </c>
      <c r="F83" s="69"/>
      <c r="G83" s="69"/>
      <c r="H83" s="48">
        <f>H82*20</f>
        <v>762300</v>
      </c>
      <c r="I83" s="8"/>
      <c r="J83" s="9"/>
    </row>
    <row r="84" spans="1:12" s="2" customFormat="1" x14ac:dyDescent="0.4">
      <c r="A84" s="167"/>
      <c r="B84" s="53"/>
      <c r="C84" s="54"/>
      <c r="D84" s="54"/>
      <c r="E84" s="55" t="s">
        <v>103</v>
      </c>
      <c r="F84" s="73"/>
      <c r="G84" s="73"/>
      <c r="H84" s="56">
        <f>H50+H83+H27</f>
        <v>1445375</v>
      </c>
      <c r="I84" s="57"/>
      <c r="J84" s="9"/>
    </row>
    <row r="85" spans="1:12" s="41" customFormat="1" ht="14.5" x14ac:dyDescent="0.35">
      <c r="A85" s="134" t="s">
        <v>248</v>
      </c>
      <c r="B85" s="134"/>
      <c r="C85" s="135"/>
      <c r="D85" s="136"/>
      <c r="E85" s="135"/>
      <c r="F85" s="136"/>
      <c r="G85" s="135"/>
      <c r="H85" s="137"/>
      <c r="I85" s="138"/>
      <c r="J85" s="138"/>
    </row>
    <row r="86" spans="1:12" s="41" customFormat="1" ht="14.5" x14ac:dyDescent="0.35">
      <c r="A86" s="220" t="s">
        <v>249</v>
      </c>
      <c r="B86" s="220"/>
      <c r="C86" s="135"/>
      <c r="D86" s="136"/>
      <c r="E86" s="154">
        <v>0.06</v>
      </c>
      <c r="F86" s="136"/>
      <c r="G86" s="135"/>
      <c r="H86" s="137">
        <f>0.06*H84</f>
        <v>86722.5</v>
      </c>
      <c r="I86" s="138"/>
      <c r="J86" s="138"/>
    </row>
    <row r="87" spans="1:12" s="41" customFormat="1" ht="13.5" x14ac:dyDescent="0.35">
      <c r="A87" s="134"/>
      <c r="B87" s="156"/>
      <c r="C87" s="135"/>
      <c r="D87" s="136"/>
      <c r="E87" s="157" t="s">
        <v>252</v>
      </c>
      <c r="F87" s="232"/>
      <c r="G87" s="229"/>
      <c r="H87" s="230">
        <f>H84+H86</f>
        <v>1532097.5</v>
      </c>
      <c r="I87" s="138"/>
      <c r="J87" s="138"/>
    </row>
    <row r="88" spans="1:12" s="41" customFormat="1" ht="13.5" x14ac:dyDescent="0.35">
      <c r="A88" s="134"/>
      <c r="B88" s="129"/>
      <c r="C88" s="129"/>
      <c r="D88" s="130"/>
      <c r="E88" s="131"/>
      <c r="F88" s="130"/>
      <c r="G88" s="129"/>
      <c r="H88" s="137"/>
      <c r="I88" s="138"/>
      <c r="J88" s="139"/>
      <c r="K88" s="207"/>
      <c r="L88" s="132"/>
    </row>
    <row r="89" spans="1:12" s="41" customFormat="1" ht="13.5" x14ac:dyDescent="0.35">
      <c r="A89" s="134"/>
      <c r="B89" s="133"/>
      <c r="C89" s="133"/>
      <c r="D89" s="130"/>
      <c r="E89" s="131"/>
      <c r="F89" s="130"/>
      <c r="G89" s="140"/>
      <c r="H89" s="137"/>
      <c r="I89" s="141"/>
      <c r="J89" s="142"/>
      <c r="K89" s="208"/>
      <c r="L89" s="132"/>
    </row>
    <row r="90" spans="1:12" s="41" customFormat="1" ht="13.5" x14ac:dyDescent="0.35">
      <c r="A90" s="169"/>
      <c r="B90" s="144"/>
      <c r="C90" s="144"/>
      <c r="D90" s="145"/>
      <c r="E90" s="146"/>
      <c r="F90" s="147"/>
      <c r="G90" s="148"/>
      <c r="H90" s="102"/>
      <c r="I90" s="149"/>
      <c r="J90" s="149"/>
    </row>
    <row r="91" spans="1:12" s="41" customFormat="1" ht="14.5" x14ac:dyDescent="0.35">
      <c r="A91" s="209"/>
      <c r="B91" s="209"/>
      <c r="C91" s="209"/>
      <c r="D91" s="209"/>
      <c r="E91" s="209"/>
      <c r="F91" s="150"/>
      <c r="G91" s="151"/>
      <c r="H91" s="153"/>
      <c r="I91" s="152"/>
      <c r="J91" s="152"/>
    </row>
  </sheetData>
  <mergeCells count="16">
    <mergeCell ref="K88:K89"/>
    <mergeCell ref="A1:G1"/>
    <mergeCell ref="B2:C2"/>
    <mergeCell ref="E2:G2"/>
    <mergeCell ref="B3:C3"/>
    <mergeCell ref="E3:G3"/>
    <mergeCell ref="E5:G5"/>
    <mergeCell ref="B18:B23"/>
    <mergeCell ref="A18:A23"/>
    <mergeCell ref="B7:C7"/>
    <mergeCell ref="B28:C28"/>
    <mergeCell ref="A91:E91"/>
    <mergeCell ref="B4:C4"/>
    <mergeCell ref="E4:G4"/>
    <mergeCell ref="B5:C5"/>
    <mergeCell ref="A86:B86"/>
  </mergeCells>
  <phoneticPr fontId="4"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2"/>
  <sheetViews>
    <sheetView topLeftCell="A64" zoomScale="90" zoomScaleNormal="90" workbookViewId="0">
      <selection activeCell="C73" sqref="C73"/>
    </sheetView>
  </sheetViews>
  <sheetFormatPr defaultRowHeight="16.5" x14ac:dyDescent="0.45"/>
  <cols>
    <col min="1" max="1" width="10.453125" style="74" customWidth="1"/>
    <col min="2" max="2" width="19.1796875" customWidth="1"/>
    <col min="3" max="3" width="42.54296875" customWidth="1"/>
    <col min="4" max="4" width="22.90625" customWidth="1"/>
    <col min="5" max="5" width="15.36328125" style="52" customWidth="1"/>
    <col min="6" max="6" width="6" style="74" bestFit="1" customWidth="1"/>
    <col min="7" max="7" width="6.90625" style="74" bestFit="1" customWidth="1"/>
    <col min="8" max="8" width="24.453125" style="52" bestFit="1" customWidth="1"/>
    <col min="9" max="9" width="29.1796875" style="5" customWidth="1"/>
    <col min="10" max="10" width="18.08984375" customWidth="1"/>
  </cols>
  <sheetData>
    <row r="1" spans="1:10" s="41" customFormat="1" ht="53.25" customHeight="1" x14ac:dyDescent="0.35">
      <c r="A1" s="210" t="s">
        <v>227</v>
      </c>
      <c r="B1" s="210"/>
      <c r="C1" s="210"/>
      <c r="D1" s="210"/>
      <c r="E1" s="210"/>
      <c r="F1" s="210"/>
      <c r="G1" s="210"/>
      <c r="I1" s="115"/>
      <c r="J1" s="115"/>
    </row>
    <row r="2" spans="1:10" s="41" customFormat="1" ht="25" customHeight="1" x14ac:dyDescent="0.35">
      <c r="A2" s="116" t="s">
        <v>228</v>
      </c>
      <c r="B2" s="206" t="s">
        <v>320</v>
      </c>
      <c r="C2" s="211"/>
      <c r="D2" s="117" t="s">
        <v>229</v>
      </c>
      <c r="E2" s="212" t="s">
        <v>239</v>
      </c>
      <c r="F2" s="213"/>
      <c r="G2" s="213"/>
      <c r="I2" s="115"/>
      <c r="J2" s="115"/>
    </row>
    <row r="3" spans="1:10" s="41" customFormat="1" ht="25" customHeight="1" x14ac:dyDescent="0.35">
      <c r="A3" s="116" t="s">
        <v>236</v>
      </c>
      <c r="B3" s="202" t="s">
        <v>316</v>
      </c>
      <c r="C3" s="203"/>
      <c r="D3" s="117" t="s">
        <v>230</v>
      </c>
      <c r="E3" s="214" t="s">
        <v>237</v>
      </c>
      <c r="F3" s="214"/>
      <c r="G3" s="214"/>
      <c r="I3" s="115"/>
      <c r="J3" s="115"/>
    </row>
    <row r="4" spans="1:10" s="41" customFormat="1" ht="25" customHeight="1" x14ac:dyDescent="0.35">
      <c r="A4" s="116" t="s">
        <v>231</v>
      </c>
      <c r="B4" s="202" t="s">
        <v>232</v>
      </c>
      <c r="C4" s="203"/>
      <c r="D4" s="117" t="s">
        <v>233</v>
      </c>
      <c r="E4" s="214"/>
      <c r="F4" s="214"/>
      <c r="G4" s="214"/>
      <c r="I4" s="115"/>
      <c r="J4" s="115"/>
    </row>
    <row r="5" spans="1:10" s="41" customFormat="1" ht="25" customHeight="1" x14ac:dyDescent="0.35">
      <c r="A5" s="116" t="s">
        <v>234</v>
      </c>
      <c r="B5" s="202" t="s">
        <v>238</v>
      </c>
      <c r="C5" s="203"/>
      <c r="D5" s="117" t="s">
        <v>235</v>
      </c>
      <c r="E5" s="214"/>
      <c r="F5" s="214"/>
      <c r="G5" s="214"/>
      <c r="I5" s="115"/>
      <c r="J5" s="115"/>
    </row>
    <row r="6" spans="1:10" s="41" customFormat="1" ht="14" thickBot="1" x14ac:dyDescent="0.4">
      <c r="B6" s="121"/>
      <c r="D6" s="122"/>
      <c r="E6" s="123"/>
      <c r="F6" s="124"/>
      <c r="G6" s="123"/>
      <c r="I6" s="115"/>
      <c r="J6" s="115"/>
    </row>
    <row r="7" spans="1:10" s="2" customFormat="1" ht="29" customHeight="1" thickBot="1" x14ac:dyDescent="0.4">
      <c r="A7" s="109" t="s">
        <v>218</v>
      </c>
      <c r="B7" s="215" t="s">
        <v>219</v>
      </c>
      <c r="C7" s="216"/>
      <c r="D7" s="110" t="s">
        <v>220</v>
      </c>
      <c r="E7" s="111" t="s">
        <v>221</v>
      </c>
      <c r="F7" s="112" t="s">
        <v>222</v>
      </c>
      <c r="G7" s="114" t="s">
        <v>225</v>
      </c>
      <c r="H7" s="111" t="s">
        <v>223</v>
      </c>
      <c r="I7" s="113" t="s">
        <v>224</v>
      </c>
      <c r="J7" s="125" t="s">
        <v>226</v>
      </c>
    </row>
    <row r="8" spans="1:10" s="2" customFormat="1" ht="18.5" x14ac:dyDescent="0.25">
      <c r="A8" s="78">
        <v>1</v>
      </c>
      <c r="B8" s="171" t="s">
        <v>317</v>
      </c>
      <c r="C8" s="107"/>
      <c r="D8" s="107"/>
      <c r="E8" s="107"/>
      <c r="F8" s="107"/>
      <c r="G8" s="107"/>
      <c r="H8" s="107"/>
      <c r="I8" s="107"/>
      <c r="J8" s="107"/>
    </row>
    <row r="9" spans="1:10" s="2" customFormat="1" ht="16.25" customHeight="1" x14ac:dyDescent="0.25">
      <c r="A9" s="224" t="s">
        <v>291</v>
      </c>
      <c r="B9" s="217" t="s">
        <v>146</v>
      </c>
      <c r="C9" s="4" t="s">
        <v>106</v>
      </c>
      <c r="D9" s="3" t="s">
        <v>107</v>
      </c>
      <c r="E9" s="43">
        <v>2000</v>
      </c>
      <c r="F9" s="69">
        <v>1</v>
      </c>
      <c r="G9" s="69">
        <v>2</v>
      </c>
      <c r="H9" s="44">
        <f t="shared" ref="H9:H17" si="0">F9*G9*E9</f>
        <v>4000</v>
      </c>
      <c r="I9" s="8"/>
      <c r="J9" s="43">
        <v>2000</v>
      </c>
    </row>
    <row r="10" spans="1:10" s="2" customFormat="1" ht="29" x14ac:dyDescent="0.25">
      <c r="A10" s="225"/>
      <c r="B10" s="218"/>
      <c r="C10" s="63" t="s">
        <v>304</v>
      </c>
      <c r="D10" s="3" t="s">
        <v>116</v>
      </c>
      <c r="E10" s="61">
        <v>800</v>
      </c>
      <c r="F10" s="69">
        <v>10</v>
      </c>
      <c r="G10" s="69">
        <v>2</v>
      </c>
      <c r="H10" s="44">
        <f t="shared" si="0"/>
        <v>16000</v>
      </c>
      <c r="I10" s="8"/>
      <c r="J10" s="9"/>
    </row>
    <row r="11" spans="1:10" s="2" customFormat="1" ht="16.25" customHeight="1" x14ac:dyDescent="0.25">
      <c r="A11" s="225"/>
      <c r="B11" s="218"/>
      <c r="C11" s="63" t="s">
        <v>112</v>
      </c>
      <c r="D11" s="3" t="s">
        <v>117</v>
      </c>
      <c r="E11" s="61">
        <v>300</v>
      </c>
      <c r="F11" s="69">
        <v>60</v>
      </c>
      <c r="G11" s="69">
        <v>2</v>
      </c>
      <c r="H11" s="44">
        <f t="shared" si="0"/>
        <v>36000</v>
      </c>
      <c r="I11" s="8"/>
      <c r="J11" s="9">
        <v>320</v>
      </c>
    </row>
    <row r="12" spans="1:10" s="2" customFormat="1" ht="16.25" customHeight="1" x14ac:dyDescent="0.25">
      <c r="A12" s="225"/>
      <c r="B12" s="218"/>
      <c r="C12" s="63" t="s">
        <v>113</v>
      </c>
      <c r="D12" s="3" t="s">
        <v>118</v>
      </c>
      <c r="E12" s="61">
        <v>1000</v>
      </c>
      <c r="F12" s="69">
        <v>5</v>
      </c>
      <c r="G12" s="69">
        <v>2</v>
      </c>
      <c r="H12" s="44">
        <f t="shared" si="0"/>
        <v>10000</v>
      </c>
      <c r="I12" s="8"/>
      <c r="J12" s="9"/>
    </row>
    <row r="13" spans="1:10" s="2" customFormat="1" ht="16.25" customHeight="1" x14ac:dyDescent="0.25">
      <c r="A13" s="225"/>
      <c r="B13" s="218"/>
      <c r="C13" s="63" t="s">
        <v>114</v>
      </c>
      <c r="D13" s="3" t="s">
        <v>116</v>
      </c>
      <c r="E13" s="61">
        <v>1650</v>
      </c>
      <c r="F13" s="69">
        <v>1</v>
      </c>
      <c r="G13" s="69">
        <v>2</v>
      </c>
      <c r="H13" s="44">
        <f t="shared" si="0"/>
        <v>3300</v>
      </c>
      <c r="I13" s="8"/>
      <c r="J13" s="104"/>
    </row>
    <row r="14" spans="1:10" s="2" customFormat="1" ht="16.25" customHeight="1" x14ac:dyDescent="0.25">
      <c r="A14" s="226"/>
      <c r="B14" s="219"/>
      <c r="C14" s="63" t="s">
        <v>115</v>
      </c>
      <c r="D14" s="3" t="s">
        <v>119</v>
      </c>
      <c r="E14" s="61">
        <v>1500</v>
      </c>
      <c r="F14" s="69">
        <v>1</v>
      </c>
      <c r="G14" s="69">
        <v>2</v>
      </c>
      <c r="H14" s="44">
        <f t="shared" si="0"/>
        <v>3000</v>
      </c>
      <c r="I14" s="8"/>
      <c r="J14" s="104"/>
    </row>
    <row r="15" spans="1:10" s="2" customFormat="1" ht="16.25" customHeight="1" x14ac:dyDescent="0.25">
      <c r="A15" s="163" t="s">
        <v>290</v>
      </c>
      <c r="B15" s="75" t="s">
        <v>149</v>
      </c>
      <c r="C15" s="63"/>
      <c r="D15" s="3" t="s">
        <v>150</v>
      </c>
      <c r="E15" s="61">
        <v>5000</v>
      </c>
      <c r="F15" s="69">
        <v>1</v>
      </c>
      <c r="G15" s="69">
        <v>2</v>
      </c>
      <c r="H15" s="44">
        <f t="shared" si="0"/>
        <v>10000</v>
      </c>
      <c r="I15" s="8"/>
      <c r="J15" s="104"/>
    </row>
    <row r="16" spans="1:10" s="34" customFormat="1" ht="14.5" x14ac:dyDescent="0.25">
      <c r="A16" s="163" t="s">
        <v>9</v>
      </c>
      <c r="B16" s="4" t="s">
        <v>130</v>
      </c>
      <c r="C16" s="35" t="s">
        <v>147</v>
      </c>
      <c r="D16" s="64" t="s">
        <v>145</v>
      </c>
      <c r="E16" s="45">
        <f>19000*1.3</f>
        <v>24700</v>
      </c>
      <c r="F16" s="68">
        <v>1</v>
      </c>
      <c r="G16" s="68">
        <v>2</v>
      </c>
      <c r="H16" s="46">
        <f t="shared" si="0"/>
        <v>49400</v>
      </c>
      <c r="I16" s="33"/>
      <c r="J16" s="101"/>
    </row>
    <row r="17" spans="1:10" s="34" customFormat="1" ht="14.5" x14ac:dyDescent="0.25">
      <c r="A17" s="163" t="s">
        <v>14</v>
      </c>
      <c r="B17" s="4" t="s">
        <v>131</v>
      </c>
      <c r="C17" s="35" t="s">
        <v>147</v>
      </c>
      <c r="D17" s="64" t="s">
        <v>145</v>
      </c>
      <c r="E17" s="45">
        <f>39000*1.4</f>
        <v>54600</v>
      </c>
      <c r="F17" s="68">
        <v>2</v>
      </c>
      <c r="G17" s="68">
        <v>2</v>
      </c>
      <c r="H17" s="46">
        <f t="shared" si="0"/>
        <v>218400</v>
      </c>
      <c r="I17" s="33"/>
      <c r="J17" s="101"/>
    </row>
    <row r="18" spans="1:10" s="2" customFormat="1" ht="16.25" customHeight="1" x14ac:dyDescent="0.4">
      <c r="A18" s="161"/>
      <c r="B18" s="4"/>
      <c r="C18" s="10"/>
      <c r="D18" s="3"/>
      <c r="E18" s="85" t="s">
        <v>242</v>
      </c>
      <c r="F18" s="69"/>
      <c r="G18" s="69"/>
      <c r="H18" s="48">
        <f>SUM(H9:H17)</f>
        <v>350100</v>
      </c>
      <c r="I18" s="3"/>
      <c r="J18" s="104"/>
    </row>
    <row r="19" spans="1:10" s="2" customFormat="1" ht="18" customHeight="1" x14ac:dyDescent="0.25">
      <c r="A19" s="78">
        <v>2</v>
      </c>
      <c r="B19" s="227" t="s">
        <v>255</v>
      </c>
      <c r="C19" s="228"/>
      <c r="D19" s="108"/>
      <c r="E19" s="108"/>
      <c r="F19" s="108"/>
      <c r="G19" s="108"/>
      <c r="H19" s="108"/>
      <c r="I19" s="108"/>
      <c r="J19" s="155"/>
    </row>
    <row r="20" spans="1:10" s="2" customFormat="1" ht="16.5" customHeight="1" x14ac:dyDescent="0.25">
      <c r="A20" s="79" t="s">
        <v>15</v>
      </c>
      <c r="B20" s="27" t="s">
        <v>17</v>
      </c>
      <c r="C20" s="10" t="s">
        <v>19</v>
      </c>
      <c r="D20" s="3" t="s">
        <v>80</v>
      </c>
      <c r="E20" s="43">
        <v>2000</v>
      </c>
      <c r="F20" s="69">
        <v>1</v>
      </c>
      <c r="G20" s="69">
        <v>1</v>
      </c>
      <c r="H20" s="44">
        <f t="shared" ref="H20:H39" si="1">F20*G20*E20</f>
        <v>2000</v>
      </c>
      <c r="I20" s="8"/>
      <c r="J20" s="43">
        <v>2000</v>
      </c>
    </row>
    <row r="21" spans="1:10" s="2" customFormat="1" ht="29" x14ac:dyDescent="0.25">
      <c r="A21" s="79" t="s">
        <v>16</v>
      </c>
      <c r="B21" s="4" t="s">
        <v>79</v>
      </c>
      <c r="C21" s="10" t="s">
        <v>81</v>
      </c>
      <c r="D21" s="3" t="s">
        <v>80</v>
      </c>
      <c r="E21" s="43">
        <v>2000</v>
      </c>
      <c r="F21" s="69">
        <v>1</v>
      </c>
      <c r="G21" s="69">
        <v>1</v>
      </c>
      <c r="H21" s="44">
        <f t="shared" si="1"/>
        <v>2000</v>
      </c>
      <c r="I21" s="8"/>
      <c r="J21" s="43">
        <v>2000</v>
      </c>
    </row>
    <row r="22" spans="1:10" s="2" customFormat="1" ht="29" x14ac:dyDescent="0.25">
      <c r="A22" s="79" t="s">
        <v>73</v>
      </c>
      <c r="B22" s="4" t="s">
        <v>37</v>
      </c>
      <c r="C22" s="27" t="s">
        <v>96</v>
      </c>
      <c r="D22" s="3" t="s">
        <v>8</v>
      </c>
      <c r="E22" s="43">
        <v>300</v>
      </c>
      <c r="F22" s="69">
        <v>32</v>
      </c>
      <c r="G22" s="69">
        <v>1</v>
      </c>
      <c r="H22" s="44">
        <f>F22*G22*E22</f>
        <v>9600</v>
      </c>
      <c r="I22" s="8" t="s">
        <v>297</v>
      </c>
      <c r="J22" s="9"/>
    </row>
    <row r="23" spans="1:10" s="41" customFormat="1" ht="27" x14ac:dyDescent="0.35">
      <c r="A23" s="79" t="s">
        <v>74</v>
      </c>
      <c r="B23" s="4" t="s">
        <v>84</v>
      </c>
      <c r="C23" s="42" t="s">
        <v>71</v>
      </c>
      <c r="D23" s="3" t="s">
        <v>82</v>
      </c>
      <c r="E23" s="43">
        <v>1400</v>
      </c>
      <c r="F23" s="69">
        <v>1</v>
      </c>
      <c r="G23" s="69">
        <v>1</v>
      </c>
      <c r="H23" s="44">
        <f t="shared" si="1"/>
        <v>1400</v>
      </c>
      <c r="I23" s="8"/>
      <c r="J23" s="102"/>
    </row>
    <row r="24" spans="1:10" s="41" customFormat="1" ht="14.5" x14ac:dyDescent="0.35">
      <c r="A24" s="79" t="s">
        <v>281</v>
      </c>
      <c r="B24" s="4" t="s">
        <v>85</v>
      </c>
      <c r="C24" s="42" t="s">
        <v>72</v>
      </c>
      <c r="D24" s="3" t="s">
        <v>83</v>
      </c>
      <c r="E24" s="43">
        <v>2000</v>
      </c>
      <c r="F24" s="69">
        <v>2</v>
      </c>
      <c r="G24" s="69">
        <v>1</v>
      </c>
      <c r="H24" s="44">
        <f t="shared" si="1"/>
        <v>4000</v>
      </c>
      <c r="I24" s="8"/>
      <c r="J24" s="102"/>
    </row>
    <row r="25" spans="1:10" s="38" customFormat="1" ht="15" customHeight="1" x14ac:dyDescent="0.25">
      <c r="A25" s="79" t="s">
        <v>282</v>
      </c>
      <c r="B25" s="8" t="s">
        <v>181</v>
      </c>
      <c r="C25" s="36" t="s">
        <v>182</v>
      </c>
      <c r="D25" s="37" t="s">
        <v>165</v>
      </c>
      <c r="E25" s="51">
        <v>40</v>
      </c>
      <c r="F25" s="70">
        <v>30</v>
      </c>
      <c r="G25" s="70">
        <v>1</v>
      </c>
      <c r="H25" s="46">
        <f t="shared" si="1"/>
        <v>1200</v>
      </c>
      <c r="I25" s="33"/>
      <c r="J25" s="103"/>
    </row>
    <row r="26" spans="1:10" s="38" customFormat="1" x14ac:dyDescent="0.25">
      <c r="A26" s="79" t="s">
        <v>121</v>
      </c>
      <c r="B26" s="8" t="s">
        <v>292</v>
      </c>
      <c r="C26" s="36" t="s">
        <v>293</v>
      </c>
      <c r="D26" s="37" t="s">
        <v>294</v>
      </c>
      <c r="E26" s="51">
        <v>150</v>
      </c>
      <c r="F26" s="70">
        <v>2</v>
      </c>
      <c r="G26" s="70">
        <v>1</v>
      </c>
      <c r="H26" s="46">
        <f t="shared" si="1"/>
        <v>300</v>
      </c>
      <c r="I26" s="33"/>
      <c r="J26" s="103"/>
    </row>
    <row r="27" spans="1:10" s="34" customFormat="1" ht="16.25" customHeight="1" x14ac:dyDescent="0.25">
      <c r="A27" s="79" t="s">
        <v>122</v>
      </c>
      <c r="B27" s="4" t="s">
        <v>12</v>
      </c>
      <c r="C27" s="35"/>
      <c r="D27" s="67" t="s">
        <v>6</v>
      </c>
      <c r="E27" s="45">
        <v>5</v>
      </c>
      <c r="F27" s="68">
        <v>1</v>
      </c>
      <c r="G27" s="68">
        <v>1</v>
      </c>
      <c r="H27" s="46">
        <f t="shared" si="1"/>
        <v>5</v>
      </c>
      <c r="I27" s="67"/>
      <c r="J27" s="101">
        <v>5</v>
      </c>
    </row>
    <row r="28" spans="1:10" s="34" customFormat="1" ht="16.25" customHeight="1" x14ac:dyDescent="0.25">
      <c r="A28" s="79" t="s">
        <v>123</v>
      </c>
      <c r="B28" s="4" t="s">
        <v>195</v>
      </c>
      <c r="C28" s="35"/>
      <c r="D28" s="67" t="s">
        <v>13</v>
      </c>
      <c r="E28" s="45">
        <v>5</v>
      </c>
      <c r="F28" s="68">
        <v>20</v>
      </c>
      <c r="G28" s="68">
        <v>1</v>
      </c>
      <c r="H28" s="46">
        <f t="shared" si="1"/>
        <v>100</v>
      </c>
      <c r="I28" s="67"/>
      <c r="J28" s="101">
        <v>5</v>
      </c>
    </row>
    <row r="29" spans="1:10" s="34" customFormat="1" ht="16.25" customHeight="1" x14ac:dyDescent="0.25">
      <c r="A29" s="79" t="s">
        <v>124</v>
      </c>
      <c r="B29" s="4" t="s">
        <v>138</v>
      </c>
      <c r="C29" s="35" t="s">
        <v>141</v>
      </c>
      <c r="D29" s="67" t="s">
        <v>82</v>
      </c>
      <c r="E29" s="45">
        <v>30</v>
      </c>
      <c r="F29" s="68">
        <v>1</v>
      </c>
      <c r="G29" s="68">
        <v>1</v>
      </c>
      <c r="H29" s="46">
        <f t="shared" si="1"/>
        <v>30</v>
      </c>
      <c r="I29" s="67"/>
      <c r="J29" s="101"/>
    </row>
    <row r="30" spans="1:10" s="34" customFormat="1" ht="16.25" customHeight="1" x14ac:dyDescent="0.25">
      <c r="A30" s="79" t="s">
        <v>125</v>
      </c>
      <c r="B30" s="4" t="s">
        <v>156</v>
      </c>
      <c r="C30" s="35" t="s">
        <v>180</v>
      </c>
      <c r="D30" s="67" t="s">
        <v>179</v>
      </c>
      <c r="E30" s="45">
        <v>80</v>
      </c>
      <c r="F30" s="68">
        <v>1</v>
      </c>
      <c r="G30" s="68">
        <v>1</v>
      </c>
      <c r="H30" s="46">
        <f t="shared" si="1"/>
        <v>80</v>
      </c>
      <c r="I30" s="67"/>
      <c r="J30" s="101"/>
    </row>
    <row r="31" spans="1:10" s="34" customFormat="1" ht="14.5" x14ac:dyDescent="0.25">
      <c r="A31" s="79" t="s">
        <v>126</v>
      </c>
      <c r="B31" s="4" t="s">
        <v>267</v>
      </c>
      <c r="C31" s="35" t="s">
        <v>268</v>
      </c>
      <c r="D31" s="158" t="s">
        <v>269</v>
      </c>
      <c r="E31" s="45">
        <v>150</v>
      </c>
      <c r="F31" s="68">
        <v>24</v>
      </c>
      <c r="G31" s="68">
        <v>1</v>
      </c>
      <c r="H31" s="46">
        <f t="shared" si="1"/>
        <v>3600</v>
      </c>
      <c r="I31" s="158"/>
      <c r="J31" s="101"/>
    </row>
    <row r="32" spans="1:10" s="34" customFormat="1" ht="14.5" x14ac:dyDescent="0.25">
      <c r="A32" s="79" t="s">
        <v>127</v>
      </c>
      <c r="B32" s="4" t="s">
        <v>157</v>
      </c>
      <c r="C32" s="35" t="s">
        <v>177</v>
      </c>
      <c r="D32" s="158" t="s">
        <v>178</v>
      </c>
      <c r="E32" s="45">
        <v>50</v>
      </c>
      <c r="F32" s="68">
        <v>24</v>
      </c>
      <c r="G32" s="68">
        <v>1</v>
      </c>
      <c r="H32" s="46">
        <f t="shared" si="1"/>
        <v>1200</v>
      </c>
      <c r="I32" s="158"/>
      <c r="J32" s="101"/>
    </row>
    <row r="33" spans="1:10" s="34" customFormat="1" ht="14.5" x14ac:dyDescent="0.25">
      <c r="A33" s="79" t="s">
        <v>128</v>
      </c>
      <c r="B33" s="4" t="s">
        <v>270</v>
      </c>
      <c r="C33" s="35" t="s">
        <v>271</v>
      </c>
      <c r="D33" s="158" t="s">
        <v>178</v>
      </c>
      <c r="E33" s="45">
        <v>150</v>
      </c>
      <c r="F33" s="68">
        <v>24</v>
      </c>
      <c r="G33" s="68">
        <v>1</v>
      </c>
      <c r="H33" s="46">
        <f t="shared" si="1"/>
        <v>3600</v>
      </c>
      <c r="I33" s="158"/>
      <c r="J33" s="101"/>
    </row>
    <row r="34" spans="1:10" s="34" customFormat="1" ht="29" x14ac:dyDescent="0.25">
      <c r="A34" s="79" t="s">
        <v>139</v>
      </c>
      <c r="B34" s="4" t="s">
        <v>192</v>
      </c>
      <c r="C34" s="35" t="s">
        <v>193</v>
      </c>
      <c r="D34" s="67" t="s">
        <v>194</v>
      </c>
      <c r="E34" s="45">
        <v>8000</v>
      </c>
      <c r="F34" s="68">
        <v>1</v>
      </c>
      <c r="G34" s="68">
        <v>1</v>
      </c>
      <c r="H34" s="46">
        <f t="shared" si="1"/>
        <v>8000</v>
      </c>
      <c r="I34" s="67"/>
      <c r="J34" s="101"/>
    </row>
    <row r="35" spans="1:10" s="34" customFormat="1" ht="14.5" x14ac:dyDescent="0.25">
      <c r="A35" s="79" t="s">
        <v>183</v>
      </c>
      <c r="B35" s="4" t="s">
        <v>274</v>
      </c>
      <c r="C35" s="35" t="s">
        <v>275</v>
      </c>
      <c r="D35" s="158" t="s">
        <v>276</v>
      </c>
      <c r="E35" s="45">
        <v>300</v>
      </c>
      <c r="F35" s="68">
        <v>1</v>
      </c>
      <c r="G35" s="69">
        <v>1</v>
      </c>
      <c r="H35" s="46">
        <f t="shared" si="1"/>
        <v>300</v>
      </c>
      <c r="I35" s="158"/>
      <c r="J35" s="101"/>
    </row>
    <row r="36" spans="1:10" s="34" customFormat="1" ht="29" x14ac:dyDescent="0.25">
      <c r="A36" s="79" t="s">
        <v>184</v>
      </c>
      <c r="B36" s="4" t="s">
        <v>90</v>
      </c>
      <c r="C36" s="35" t="s">
        <v>91</v>
      </c>
      <c r="D36" s="40" t="s">
        <v>144</v>
      </c>
      <c r="E36" s="45">
        <v>140</v>
      </c>
      <c r="F36" s="68">
        <v>10</v>
      </c>
      <c r="G36" s="68">
        <v>1</v>
      </c>
      <c r="H36" s="46">
        <f t="shared" si="1"/>
        <v>1400</v>
      </c>
      <c r="I36" s="40"/>
      <c r="J36" s="45">
        <v>140</v>
      </c>
    </row>
    <row r="37" spans="1:10" s="34" customFormat="1" ht="14.5" x14ac:dyDescent="0.25">
      <c r="A37" s="79" t="s">
        <v>185</v>
      </c>
      <c r="B37" s="4" t="s">
        <v>277</v>
      </c>
      <c r="C37" s="35" t="s">
        <v>278</v>
      </c>
      <c r="D37" s="158" t="s">
        <v>279</v>
      </c>
      <c r="E37" s="45">
        <v>80</v>
      </c>
      <c r="F37" s="68">
        <v>10</v>
      </c>
      <c r="G37" s="69">
        <v>1</v>
      </c>
      <c r="H37" s="46">
        <f t="shared" si="1"/>
        <v>800</v>
      </c>
      <c r="I37" s="158"/>
      <c r="J37" s="45"/>
    </row>
    <row r="38" spans="1:10" s="34" customFormat="1" ht="14.5" x14ac:dyDescent="0.25">
      <c r="A38" s="79" t="s">
        <v>272</v>
      </c>
      <c r="B38" s="30" t="s">
        <v>92</v>
      </c>
      <c r="C38" s="35" t="s">
        <v>93</v>
      </c>
      <c r="D38" s="40" t="s">
        <v>94</v>
      </c>
      <c r="E38" s="45">
        <v>300</v>
      </c>
      <c r="F38" s="68">
        <v>1</v>
      </c>
      <c r="G38" s="68">
        <v>1</v>
      </c>
      <c r="H38" s="46">
        <f t="shared" si="1"/>
        <v>300</v>
      </c>
      <c r="I38" s="33"/>
      <c r="J38" s="101"/>
    </row>
    <row r="39" spans="1:10" s="2" customFormat="1" ht="29" x14ac:dyDescent="0.25">
      <c r="A39" s="79" t="s">
        <v>273</v>
      </c>
      <c r="B39" s="4" t="s">
        <v>38</v>
      </c>
      <c r="C39" s="27"/>
      <c r="D39" s="3" t="s">
        <v>20</v>
      </c>
      <c r="E39" s="43">
        <v>1000</v>
      </c>
      <c r="F39" s="69">
        <v>6</v>
      </c>
      <c r="G39" s="69">
        <v>1</v>
      </c>
      <c r="H39" s="44">
        <f t="shared" si="1"/>
        <v>6000</v>
      </c>
      <c r="I39" s="8" t="s">
        <v>89</v>
      </c>
      <c r="J39" s="9"/>
    </row>
    <row r="40" spans="1:10" s="2" customFormat="1" ht="16.25" customHeight="1" x14ac:dyDescent="0.4">
      <c r="A40" s="79"/>
      <c r="B40" s="4"/>
      <c r="C40" s="10"/>
      <c r="D40" s="3"/>
      <c r="E40" s="85" t="s">
        <v>242</v>
      </c>
      <c r="F40" s="69"/>
      <c r="G40" s="69"/>
      <c r="H40" s="48">
        <f>SUM(H20:H39)</f>
        <v>45915</v>
      </c>
      <c r="I40" s="8"/>
      <c r="J40" s="104"/>
    </row>
    <row r="41" spans="1:10" s="2" customFormat="1" x14ac:dyDescent="0.4">
      <c r="A41" s="82"/>
      <c r="B41" s="15"/>
      <c r="C41" s="15"/>
      <c r="D41" s="15"/>
      <c r="E41" s="49" t="s">
        <v>280</v>
      </c>
      <c r="F41" s="72"/>
      <c r="G41" s="72"/>
      <c r="H41" s="48">
        <f>H40*6</f>
        <v>275490</v>
      </c>
      <c r="I41" s="6"/>
      <c r="J41" s="9"/>
    </row>
    <row r="42" spans="1:10" s="2" customFormat="1" ht="18.5" x14ac:dyDescent="0.25">
      <c r="A42" s="78">
        <v>3</v>
      </c>
      <c r="B42" s="58" t="s">
        <v>105</v>
      </c>
      <c r="C42" s="29"/>
      <c r="D42" s="29"/>
      <c r="E42" s="50"/>
      <c r="F42" s="71"/>
      <c r="G42" s="71"/>
      <c r="H42" s="50"/>
      <c r="I42" s="29"/>
      <c r="J42" s="155"/>
    </row>
    <row r="43" spans="1:10" s="34" customFormat="1" ht="16.25" customHeight="1" x14ac:dyDescent="0.25">
      <c r="A43" s="87" t="s">
        <v>120</v>
      </c>
      <c r="B43" s="30" t="s">
        <v>10</v>
      </c>
      <c r="C43" s="35"/>
      <c r="D43" s="39" t="s">
        <v>5</v>
      </c>
      <c r="E43" s="45">
        <v>35</v>
      </c>
      <c r="F43" s="68">
        <v>2</v>
      </c>
      <c r="G43" s="68">
        <v>1</v>
      </c>
      <c r="H43" s="46">
        <f t="shared" ref="H43:H72" si="2">F43*G43*E43</f>
        <v>70</v>
      </c>
      <c r="I43" s="40"/>
      <c r="J43" s="105"/>
    </row>
    <row r="44" spans="1:10" s="38" customFormat="1" ht="15" customHeight="1" x14ac:dyDescent="0.25">
      <c r="A44" s="87" t="s">
        <v>75</v>
      </c>
      <c r="B44" s="33" t="s">
        <v>25</v>
      </c>
      <c r="C44" s="36" t="s">
        <v>104</v>
      </c>
      <c r="D44" s="37" t="s">
        <v>5</v>
      </c>
      <c r="E44" s="51">
        <v>1000</v>
      </c>
      <c r="F44" s="70">
        <v>1</v>
      </c>
      <c r="G44" s="70">
        <v>1</v>
      </c>
      <c r="H44" s="46">
        <f t="shared" si="2"/>
        <v>1000</v>
      </c>
      <c r="I44" s="33" t="s">
        <v>22</v>
      </c>
      <c r="J44" s="103"/>
    </row>
    <row r="45" spans="1:10" s="34" customFormat="1" ht="15" customHeight="1" x14ac:dyDescent="0.25">
      <c r="A45" s="87" t="s">
        <v>76</v>
      </c>
      <c r="B45" s="30" t="s">
        <v>26</v>
      </c>
      <c r="C45" s="35" t="s">
        <v>27</v>
      </c>
      <c r="D45" s="39" t="s">
        <v>4</v>
      </c>
      <c r="E45" s="45">
        <v>550</v>
      </c>
      <c r="F45" s="68">
        <v>4</v>
      </c>
      <c r="G45" s="68">
        <v>1</v>
      </c>
      <c r="H45" s="46">
        <f t="shared" si="2"/>
        <v>2200</v>
      </c>
      <c r="I45" s="33" t="s">
        <v>22</v>
      </c>
      <c r="J45" s="101"/>
    </row>
    <row r="46" spans="1:10" s="34" customFormat="1" x14ac:dyDescent="0.25">
      <c r="A46" s="161" t="s">
        <v>284</v>
      </c>
      <c r="B46" s="30" t="s">
        <v>285</v>
      </c>
      <c r="C46" s="35"/>
      <c r="D46" s="162" t="s">
        <v>286</v>
      </c>
      <c r="E46" s="45">
        <v>1500</v>
      </c>
      <c r="F46" s="68">
        <v>1</v>
      </c>
      <c r="G46" s="68">
        <v>1</v>
      </c>
      <c r="H46" s="46">
        <f t="shared" si="2"/>
        <v>1500</v>
      </c>
      <c r="I46" s="33"/>
      <c r="J46" s="45"/>
    </row>
    <row r="47" spans="1:10" s="34" customFormat="1" ht="15" customHeight="1" x14ac:dyDescent="0.25">
      <c r="A47" s="87" t="s">
        <v>77</v>
      </c>
      <c r="B47" s="30" t="s">
        <v>28</v>
      </c>
      <c r="C47" s="35" t="s">
        <v>29</v>
      </c>
      <c r="D47" s="40" t="s">
        <v>30</v>
      </c>
      <c r="E47" s="45">
        <v>3</v>
      </c>
      <c r="F47" s="68">
        <v>300</v>
      </c>
      <c r="G47" s="68">
        <v>1</v>
      </c>
      <c r="H47" s="46">
        <f t="shared" si="2"/>
        <v>900</v>
      </c>
      <c r="I47" s="33"/>
      <c r="J47" s="45">
        <v>550</v>
      </c>
    </row>
    <row r="48" spans="1:10" s="34" customFormat="1" ht="15" customHeight="1" x14ac:dyDescent="0.25">
      <c r="A48" s="87" t="s">
        <v>78</v>
      </c>
      <c r="B48" s="4" t="s">
        <v>132</v>
      </c>
      <c r="C48" s="35" t="s">
        <v>148</v>
      </c>
      <c r="D48" s="67" t="s">
        <v>30</v>
      </c>
      <c r="E48" s="45">
        <v>3</v>
      </c>
      <c r="F48" s="68">
        <v>100</v>
      </c>
      <c r="G48" s="68">
        <v>1</v>
      </c>
      <c r="H48" s="46">
        <f t="shared" si="2"/>
        <v>300</v>
      </c>
      <c r="I48" s="33"/>
      <c r="J48" s="101">
        <v>4</v>
      </c>
    </row>
    <row r="49" spans="1:10" s="34" customFormat="1" ht="15" customHeight="1" x14ac:dyDescent="0.25">
      <c r="A49" s="87" t="s">
        <v>39</v>
      </c>
      <c r="B49" s="4" t="s">
        <v>133</v>
      </c>
      <c r="C49" s="35" t="s">
        <v>134</v>
      </c>
      <c r="D49" s="67" t="s">
        <v>136</v>
      </c>
      <c r="E49" s="45">
        <v>0.5</v>
      </c>
      <c r="F49" s="68">
        <v>100</v>
      </c>
      <c r="G49" s="68">
        <v>1</v>
      </c>
      <c r="H49" s="46">
        <f t="shared" si="2"/>
        <v>50</v>
      </c>
      <c r="I49" s="33"/>
      <c r="J49" s="101">
        <v>4</v>
      </c>
    </row>
    <row r="50" spans="1:10" s="34" customFormat="1" ht="15" customHeight="1" x14ac:dyDescent="0.25">
      <c r="A50" s="87" t="s">
        <v>40</v>
      </c>
      <c r="B50" s="4" t="s">
        <v>142</v>
      </c>
      <c r="C50" s="35" t="s">
        <v>143</v>
      </c>
      <c r="D50" s="67" t="s">
        <v>135</v>
      </c>
      <c r="E50" s="45">
        <v>10</v>
      </c>
      <c r="F50" s="68">
        <v>300</v>
      </c>
      <c r="G50" s="68">
        <v>1</v>
      </c>
      <c r="H50" s="46">
        <f t="shared" si="2"/>
        <v>3000</v>
      </c>
      <c r="I50" s="33"/>
      <c r="J50" s="101"/>
    </row>
    <row r="51" spans="1:10" s="34" customFormat="1" ht="15" customHeight="1" x14ac:dyDescent="0.25">
      <c r="A51" s="87" t="s">
        <v>101</v>
      </c>
      <c r="B51" s="4" t="s">
        <v>159</v>
      </c>
      <c r="C51" s="35"/>
      <c r="D51" s="67" t="s">
        <v>189</v>
      </c>
      <c r="E51" s="45">
        <v>40</v>
      </c>
      <c r="F51" s="68">
        <v>2</v>
      </c>
      <c r="G51" s="68">
        <v>1</v>
      </c>
      <c r="H51" s="46">
        <f t="shared" si="2"/>
        <v>80</v>
      </c>
      <c r="I51" s="33"/>
      <c r="J51" s="101"/>
    </row>
    <row r="52" spans="1:10" s="34" customFormat="1" ht="15" customHeight="1" x14ac:dyDescent="0.25">
      <c r="A52" s="87" t="s">
        <v>102</v>
      </c>
      <c r="B52" s="4" t="s">
        <v>199</v>
      </c>
      <c r="C52" s="35" t="s">
        <v>134</v>
      </c>
      <c r="D52" s="77" t="s">
        <v>165</v>
      </c>
      <c r="E52" s="45">
        <v>0.5</v>
      </c>
      <c r="F52" s="68">
        <v>200</v>
      </c>
      <c r="G52" s="68">
        <v>1</v>
      </c>
      <c r="H52" s="46">
        <f t="shared" si="2"/>
        <v>100</v>
      </c>
      <c r="I52" s="33"/>
      <c r="J52" s="101"/>
    </row>
    <row r="53" spans="1:10" s="34" customFormat="1" ht="15" customHeight="1" x14ac:dyDescent="0.25">
      <c r="A53" s="87" t="s">
        <v>41</v>
      </c>
      <c r="B53" s="4" t="s">
        <v>200</v>
      </c>
      <c r="C53" s="35" t="s">
        <v>134</v>
      </c>
      <c r="D53" s="77" t="s">
        <v>165</v>
      </c>
      <c r="E53" s="45">
        <v>0.5</v>
      </c>
      <c r="F53" s="68">
        <v>200</v>
      </c>
      <c r="G53" s="68">
        <v>1</v>
      </c>
      <c r="H53" s="46">
        <f t="shared" si="2"/>
        <v>100</v>
      </c>
      <c r="I53" s="33"/>
      <c r="J53" s="101"/>
    </row>
    <row r="54" spans="1:10" s="34" customFormat="1" ht="15" customHeight="1" x14ac:dyDescent="0.25">
      <c r="A54" s="87" t="s">
        <v>42</v>
      </c>
      <c r="B54" s="4" t="s">
        <v>186</v>
      </c>
      <c r="C54" s="35" t="s">
        <v>187</v>
      </c>
      <c r="D54" s="67" t="s">
        <v>188</v>
      </c>
      <c r="E54" s="45">
        <v>40</v>
      </c>
      <c r="F54" s="68">
        <v>2</v>
      </c>
      <c r="G54" s="68">
        <v>1</v>
      </c>
      <c r="H54" s="46">
        <f t="shared" si="2"/>
        <v>80</v>
      </c>
      <c r="I54" s="33"/>
      <c r="J54" s="101"/>
    </row>
    <row r="55" spans="1:10" s="34" customFormat="1" ht="14.5" x14ac:dyDescent="0.25">
      <c r="A55" s="87" t="s">
        <v>43</v>
      </c>
      <c r="B55" s="4" t="s">
        <v>31</v>
      </c>
      <c r="C55" s="35"/>
      <c r="D55" s="40" t="s">
        <v>32</v>
      </c>
      <c r="E55" s="45">
        <v>40</v>
      </c>
      <c r="F55" s="68">
        <v>2</v>
      </c>
      <c r="G55" s="68">
        <v>1</v>
      </c>
      <c r="H55" s="46">
        <f t="shared" si="2"/>
        <v>80</v>
      </c>
      <c r="I55" s="33"/>
      <c r="J55" s="101"/>
    </row>
    <row r="56" spans="1:10" s="34" customFormat="1" ht="14.5" x14ac:dyDescent="0.25">
      <c r="A56" s="87" t="s">
        <v>44</v>
      </c>
      <c r="B56" s="4" t="s">
        <v>196</v>
      </c>
      <c r="C56" s="35"/>
      <c r="D56" s="76" t="s">
        <v>197</v>
      </c>
      <c r="E56" s="45">
        <v>150</v>
      </c>
      <c r="F56" s="68">
        <v>1</v>
      </c>
      <c r="G56" s="68">
        <v>1</v>
      </c>
      <c r="H56" s="46">
        <f t="shared" si="2"/>
        <v>150</v>
      </c>
      <c r="I56" s="33"/>
      <c r="J56" s="101"/>
    </row>
    <row r="57" spans="1:10" s="34" customFormat="1" ht="14.5" x14ac:dyDescent="0.25">
      <c r="A57" s="87" t="s">
        <v>45</v>
      </c>
      <c r="B57" s="4" t="s">
        <v>11</v>
      </c>
      <c r="C57" s="35"/>
      <c r="D57" s="40" t="s">
        <v>21</v>
      </c>
      <c r="E57" s="45">
        <v>20</v>
      </c>
      <c r="F57" s="68">
        <v>8</v>
      </c>
      <c r="G57" s="68">
        <v>1</v>
      </c>
      <c r="H57" s="46">
        <f t="shared" si="2"/>
        <v>160</v>
      </c>
      <c r="I57" s="33" t="s">
        <v>68</v>
      </c>
      <c r="J57" s="101"/>
    </row>
    <row r="58" spans="1:10" s="34" customFormat="1" ht="14.5" x14ac:dyDescent="0.25">
      <c r="A58" s="87" t="s">
        <v>46</v>
      </c>
      <c r="B58" s="4" t="s">
        <v>33</v>
      </c>
      <c r="C58" s="35" t="s">
        <v>34</v>
      </c>
      <c r="D58" s="40" t="s">
        <v>5</v>
      </c>
      <c r="E58" s="45">
        <v>800</v>
      </c>
      <c r="F58" s="68">
        <v>4</v>
      </c>
      <c r="G58" s="68">
        <v>1</v>
      </c>
      <c r="H58" s="46">
        <f t="shared" si="2"/>
        <v>3200</v>
      </c>
      <c r="I58" s="33" t="s">
        <v>68</v>
      </c>
      <c r="J58" s="101"/>
    </row>
    <row r="59" spans="1:10" s="34" customFormat="1" ht="14.5" x14ac:dyDescent="0.25">
      <c r="A59" s="87" t="s">
        <v>47</v>
      </c>
      <c r="B59" s="4" t="s">
        <v>35</v>
      </c>
      <c r="C59" s="35" t="s">
        <v>36</v>
      </c>
      <c r="D59" s="40" t="s">
        <v>4</v>
      </c>
      <c r="E59" s="45">
        <v>800</v>
      </c>
      <c r="F59" s="68">
        <v>1</v>
      </c>
      <c r="G59" s="68">
        <v>1</v>
      </c>
      <c r="H59" s="46">
        <f t="shared" si="2"/>
        <v>800</v>
      </c>
      <c r="I59" s="33" t="s">
        <v>68</v>
      </c>
      <c r="J59" s="101"/>
    </row>
    <row r="60" spans="1:10" s="34" customFormat="1" ht="14.5" x14ac:dyDescent="0.25">
      <c r="A60" s="87" t="s">
        <v>48</v>
      </c>
      <c r="B60" s="4" t="s">
        <v>86</v>
      </c>
      <c r="C60" s="30" t="s">
        <v>287</v>
      </c>
      <c r="D60" s="40" t="s">
        <v>88</v>
      </c>
      <c r="E60" s="45">
        <v>800</v>
      </c>
      <c r="F60" s="68">
        <v>2</v>
      </c>
      <c r="G60" s="68">
        <v>1</v>
      </c>
      <c r="H60" s="46">
        <f t="shared" si="2"/>
        <v>1600</v>
      </c>
      <c r="I60" s="33" t="s">
        <v>87</v>
      </c>
      <c r="J60" s="101"/>
    </row>
    <row r="61" spans="1:10" s="34" customFormat="1" ht="14.5" x14ac:dyDescent="0.25">
      <c r="A61" s="87" t="s">
        <v>49</v>
      </c>
      <c r="B61" s="35" t="s">
        <v>164</v>
      </c>
      <c r="C61" s="91" t="s">
        <v>213</v>
      </c>
      <c r="D61" s="91" t="s">
        <v>215</v>
      </c>
      <c r="E61" s="45">
        <v>35</v>
      </c>
      <c r="F61" s="68">
        <v>20</v>
      </c>
      <c r="G61" s="68">
        <v>1</v>
      </c>
      <c r="H61" s="44">
        <f t="shared" si="2"/>
        <v>700</v>
      </c>
      <c r="I61" s="33"/>
      <c r="J61" s="101"/>
    </row>
    <row r="62" spans="1:10" s="2" customFormat="1" ht="14.5" x14ac:dyDescent="0.25">
      <c r="A62" s="87" t="s">
        <v>50</v>
      </c>
      <c r="B62" s="4" t="s">
        <v>97</v>
      </c>
      <c r="C62" s="27" t="s">
        <v>98</v>
      </c>
      <c r="D62" s="3" t="s">
        <v>1</v>
      </c>
      <c r="E62" s="43">
        <v>400</v>
      </c>
      <c r="F62" s="69">
        <v>2</v>
      </c>
      <c r="G62" s="69">
        <v>1</v>
      </c>
      <c r="H62" s="44">
        <f t="shared" si="2"/>
        <v>800</v>
      </c>
      <c r="I62" s="8"/>
      <c r="J62" s="43">
        <v>400</v>
      </c>
    </row>
    <row r="63" spans="1:10" s="34" customFormat="1" ht="14.5" x14ac:dyDescent="0.25">
      <c r="A63" s="87" t="s">
        <v>52</v>
      </c>
      <c r="B63" s="4" t="s">
        <v>95</v>
      </c>
      <c r="C63" s="35" t="s">
        <v>99</v>
      </c>
      <c r="D63" s="3" t="s">
        <v>1</v>
      </c>
      <c r="E63" s="45">
        <v>3000</v>
      </c>
      <c r="F63" s="68">
        <v>1</v>
      </c>
      <c r="G63" s="68">
        <v>1</v>
      </c>
      <c r="H63" s="46">
        <f t="shared" si="2"/>
        <v>3000</v>
      </c>
      <c r="I63" s="33"/>
      <c r="J63" s="101"/>
    </row>
    <row r="64" spans="1:10" s="34" customFormat="1" ht="14.5" x14ac:dyDescent="0.25">
      <c r="A64" s="87" t="s">
        <v>129</v>
      </c>
      <c r="B64" s="4" t="s">
        <v>174</v>
      </c>
      <c r="C64" s="35" t="s">
        <v>99</v>
      </c>
      <c r="D64" s="3" t="s">
        <v>1</v>
      </c>
      <c r="E64" s="45">
        <v>400</v>
      </c>
      <c r="F64" s="68">
        <v>1</v>
      </c>
      <c r="G64" s="68">
        <v>1</v>
      </c>
      <c r="H64" s="46">
        <f t="shared" si="2"/>
        <v>400</v>
      </c>
      <c r="I64" s="33"/>
      <c r="J64" s="101"/>
    </row>
    <row r="65" spans="1:19" s="34" customFormat="1" ht="14.5" x14ac:dyDescent="0.25">
      <c r="A65" s="87" t="s">
        <v>137</v>
      </c>
      <c r="B65" s="4" t="s">
        <v>216</v>
      </c>
      <c r="C65" s="35" t="s">
        <v>295</v>
      </c>
      <c r="D65" s="3" t="s">
        <v>217</v>
      </c>
      <c r="E65" s="45">
        <v>200</v>
      </c>
      <c r="F65" s="68">
        <v>8</v>
      </c>
      <c r="G65" s="68">
        <v>1</v>
      </c>
      <c r="H65" s="46">
        <f t="shared" si="2"/>
        <v>1600</v>
      </c>
      <c r="I65" s="33"/>
      <c r="J65" s="45">
        <v>200</v>
      </c>
      <c r="K65" s="2"/>
      <c r="L65" s="92"/>
      <c r="M65" s="92"/>
      <c r="N65" s="93"/>
      <c r="P65" s="68"/>
      <c r="Q65" s="2"/>
      <c r="R65" s="2"/>
      <c r="S65" s="2"/>
    </row>
    <row r="66" spans="1:19" s="2" customFormat="1" ht="14.5" x14ac:dyDescent="0.25">
      <c r="A66" s="87" t="s">
        <v>175</v>
      </c>
      <c r="B66" s="4" t="s">
        <v>24</v>
      </c>
      <c r="C66" s="27" t="s">
        <v>176</v>
      </c>
      <c r="D66" s="3" t="s">
        <v>1</v>
      </c>
      <c r="E66" s="43">
        <v>300</v>
      </c>
      <c r="F66" s="69">
        <v>6</v>
      </c>
      <c r="G66" s="69">
        <v>1</v>
      </c>
      <c r="H66" s="46">
        <f t="shared" si="2"/>
        <v>1800</v>
      </c>
      <c r="I66" s="8"/>
      <c r="J66" s="9"/>
    </row>
    <row r="67" spans="1:19" s="2" customFormat="1" ht="14.5" x14ac:dyDescent="0.25">
      <c r="A67" s="87" t="s">
        <v>190</v>
      </c>
      <c r="B67" s="4" t="s">
        <v>23</v>
      </c>
      <c r="C67" s="27" t="s">
        <v>296</v>
      </c>
      <c r="D67" s="3" t="s">
        <v>1</v>
      </c>
      <c r="E67" s="43">
        <v>45</v>
      </c>
      <c r="F67" s="69">
        <v>13</v>
      </c>
      <c r="G67" s="69">
        <v>1</v>
      </c>
      <c r="H67" s="46">
        <f t="shared" si="2"/>
        <v>585</v>
      </c>
      <c r="I67" s="8"/>
      <c r="J67" s="43">
        <v>45</v>
      </c>
    </row>
    <row r="68" spans="1:19" s="2" customFormat="1" ht="14.5" x14ac:dyDescent="0.25">
      <c r="A68" s="87" t="s">
        <v>191</v>
      </c>
      <c r="B68" s="4" t="s">
        <v>3</v>
      </c>
      <c r="C68" s="27" t="s">
        <v>152</v>
      </c>
      <c r="D68" s="3" t="s">
        <v>1</v>
      </c>
      <c r="E68" s="43">
        <v>1000</v>
      </c>
      <c r="F68" s="69">
        <v>2</v>
      </c>
      <c r="G68" s="69">
        <v>1</v>
      </c>
      <c r="H68" s="44">
        <f t="shared" si="2"/>
        <v>2000</v>
      </c>
      <c r="I68" s="8"/>
      <c r="J68" s="43">
        <v>1000</v>
      </c>
    </row>
    <row r="69" spans="1:19" s="2" customFormat="1" ht="14.5" x14ac:dyDescent="0.25">
      <c r="A69" s="87" t="s">
        <v>198</v>
      </c>
      <c r="B69" s="4" t="s">
        <v>2</v>
      </c>
      <c r="C69" s="27" t="s">
        <v>152</v>
      </c>
      <c r="D69" s="3" t="s">
        <v>1</v>
      </c>
      <c r="E69" s="66">
        <v>1500</v>
      </c>
      <c r="F69" s="62">
        <v>2</v>
      </c>
      <c r="G69" s="69">
        <v>1</v>
      </c>
      <c r="H69" s="44">
        <f t="shared" si="2"/>
        <v>3000</v>
      </c>
      <c r="I69" s="8"/>
      <c r="J69" s="66">
        <v>1500</v>
      </c>
    </row>
    <row r="70" spans="1:19" s="2" customFormat="1" ht="14.5" x14ac:dyDescent="0.25">
      <c r="A70" s="87" t="s">
        <v>201</v>
      </c>
      <c r="B70" s="59" t="s">
        <v>108</v>
      </c>
      <c r="C70" s="27"/>
      <c r="D70" s="3" t="s">
        <v>1</v>
      </c>
      <c r="E70" s="66">
        <v>1500</v>
      </c>
      <c r="F70" s="62">
        <v>2</v>
      </c>
      <c r="G70" s="69">
        <v>1</v>
      </c>
      <c r="H70" s="44">
        <f t="shared" si="2"/>
        <v>3000</v>
      </c>
      <c r="I70" s="8"/>
      <c r="J70" s="66">
        <v>1500</v>
      </c>
    </row>
    <row r="71" spans="1:19" s="2" customFormat="1" ht="14.5" x14ac:dyDescent="0.25">
      <c r="A71" s="87" t="s">
        <v>202</v>
      </c>
      <c r="B71" s="4" t="s">
        <v>109</v>
      </c>
      <c r="C71" s="27"/>
      <c r="D71" s="3" t="s">
        <v>111</v>
      </c>
      <c r="E71" s="66">
        <v>2500</v>
      </c>
      <c r="F71" s="62">
        <v>2</v>
      </c>
      <c r="G71" s="69">
        <v>1</v>
      </c>
      <c r="H71" s="44">
        <f t="shared" si="2"/>
        <v>5000</v>
      </c>
      <c r="I71" s="8"/>
      <c r="J71" s="66">
        <v>2500</v>
      </c>
    </row>
    <row r="72" spans="1:19" s="2" customFormat="1" ht="29" x14ac:dyDescent="0.25">
      <c r="A72" s="87" t="s">
        <v>203</v>
      </c>
      <c r="B72" s="59" t="s">
        <v>110</v>
      </c>
      <c r="C72" s="27"/>
      <c r="D72" s="3" t="s">
        <v>111</v>
      </c>
      <c r="E72" s="66">
        <v>430</v>
      </c>
      <c r="F72" s="62">
        <v>2</v>
      </c>
      <c r="G72" s="69">
        <v>1</v>
      </c>
      <c r="H72" s="44">
        <f t="shared" si="2"/>
        <v>860</v>
      </c>
      <c r="I72" s="8"/>
      <c r="J72" s="9"/>
    </row>
    <row r="73" spans="1:19" s="2" customFormat="1" x14ac:dyDescent="0.25">
      <c r="A73" s="81"/>
      <c r="B73" s="9"/>
      <c r="C73" s="27"/>
      <c r="D73" s="60"/>
      <c r="E73" s="47" t="s">
        <v>256</v>
      </c>
      <c r="F73" s="69"/>
      <c r="G73" s="69"/>
      <c r="H73" s="48">
        <f>SUM(H43:H72)</f>
        <v>38115</v>
      </c>
      <c r="I73" s="8"/>
      <c r="J73" s="9"/>
    </row>
    <row r="74" spans="1:19" s="2" customFormat="1" x14ac:dyDescent="0.25">
      <c r="A74" s="81"/>
      <c r="B74" s="9"/>
      <c r="C74" s="27"/>
      <c r="D74" s="60"/>
      <c r="E74" s="47" t="s">
        <v>260</v>
      </c>
      <c r="F74" s="69"/>
      <c r="G74" s="69"/>
      <c r="H74" s="48">
        <f>H73*18</f>
        <v>686070</v>
      </c>
      <c r="I74" s="8"/>
      <c r="J74" s="9"/>
    </row>
    <row r="75" spans="1:19" s="2" customFormat="1" x14ac:dyDescent="0.4">
      <c r="A75" s="82"/>
      <c r="B75" s="53"/>
      <c r="C75" s="54"/>
      <c r="D75" s="54"/>
      <c r="E75" s="55" t="s">
        <v>103</v>
      </c>
      <c r="F75" s="73"/>
      <c r="G75" s="73"/>
      <c r="H75" s="56">
        <f>H41+H74+H18</f>
        <v>1311660</v>
      </c>
      <c r="I75" s="57"/>
      <c r="J75" s="9"/>
    </row>
    <row r="76" spans="1:19" s="41" customFormat="1" ht="14.5" x14ac:dyDescent="0.35">
      <c r="A76" s="134" t="s">
        <v>248</v>
      </c>
      <c r="B76" s="134"/>
      <c r="C76" s="135"/>
      <c r="D76" s="136"/>
      <c r="E76" s="135"/>
      <c r="F76" s="136"/>
      <c r="G76" s="135"/>
      <c r="H76" s="137"/>
      <c r="I76" s="138"/>
      <c r="J76" s="138"/>
    </row>
    <row r="77" spans="1:19" s="41" customFormat="1" ht="14.5" x14ac:dyDescent="0.35">
      <c r="A77" s="220" t="s">
        <v>249</v>
      </c>
      <c r="B77" s="220"/>
      <c r="C77" s="135"/>
      <c r="D77" s="136"/>
      <c r="E77" s="154">
        <v>0.06</v>
      </c>
      <c r="F77" s="136"/>
      <c r="G77" s="135"/>
      <c r="H77" s="137">
        <f>0.06*H75</f>
        <v>78699.599999999991</v>
      </c>
      <c r="I77" s="138"/>
      <c r="J77" s="138"/>
    </row>
    <row r="78" spans="1:19" s="41" customFormat="1" ht="13.5" x14ac:dyDescent="0.35">
      <c r="A78" s="156"/>
      <c r="B78" s="156"/>
      <c r="C78" s="135"/>
      <c r="D78" s="136"/>
      <c r="E78" s="157" t="s">
        <v>252</v>
      </c>
      <c r="F78" s="232"/>
      <c r="G78" s="229"/>
      <c r="H78" s="230">
        <f>H75+H77</f>
        <v>1390359.6</v>
      </c>
      <c r="I78" s="138"/>
      <c r="J78" s="138"/>
    </row>
    <row r="79" spans="1:19" s="41" customFormat="1" ht="13.5" x14ac:dyDescent="0.35">
      <c r="A79" s="128"/>
      <c r="B79" s="129"/>
      <c r="C79" s="129"/>
      <c r="D79" s="130"/>
      <c r="E79" s="131"/>
      <c r="F79" s="130"/>
      <c r="G79" s="129"/>
      <c r="H79" s="137"/>
      <c r="I79" s="138"/>
      <c r="J79" s="139"/>
      <c r="K79" s="207"/>
      <c r="L79" s="132"/>
    </row>
    <row r="80" spans="1:19" s="41" customFormat="1" ht="13.5" x14ac:dyDescent="0.35">
      <c r="A80" s="128"/>
      <c r="B80" s="133"/>
      <c r="C80" s="133"/>
      <c r="D80" s="130"/>
      <c r="E80" s="131"/>
      <c r="F80" s="130"/>
      <c r="G80" s="140"/>
      <c r="H80" s="137"/>
      <c r="I80" s="141"/>
      <c r="J80" s="142"/>
      <c r="K80" s="208"/>
      <c r="L80" s="132"/>
    </row>
    <row r="81" spans="1:10" s="41" customFormat="1" ht="13.5" x14ac:dyDescent="0.35">
      <c r="A81" s="143"/>
      <c r="B81" s="144"/>
      <c r="C81" s="144"/>
      <c r="D81" s="145"/>
      <c r="E81" s="146"/>
      <c r="F81" s="147"/>
      <c r="G81" s="148"/>
      <c r="H81" s="102"/>
      <c r="I81" s="149"/>
      <c r="J81" s="149"/>
    </row>
    <row r="82" spans="1:10" s="41" customFormat="1" ht="14.5" x14ac:dyDescent="0.35">
      <c r="A82" s="209"/>
      <c r="B82" s="209"/>
      <c r="C82" s="209"/>
      <c r="D82" s="209"/>
      <c r="E82" s="209"/>
      <c r="F82" s="150"/>
      <c r="G82" s="151"/>
      <c r="H82" s="153"/>
      <c r="I82" s="152"/>
      <c r="J82" s="152"/>
    </row>
  </sheetData>
  <mergeCells count="16">
    <mergeCell ref="A77:B77"/>
    <mergeCell ref="K79:K80"/>
    <mergeCell ref="A82:E82"/>
    <mergeCell ref="A1:G1"/>
    <mergeCell ref="B2:C2"/>
    <mergeCell ref="E2:G2"/>
    <mergeCell ref="B7:C7"/>
    <mergeCell ref="A9:A14"/>
    <mergeCell ref="B9:B14"/>
    <mergeCell ref="B3:C3"/>
    <mergeCell ref="E3:G3"/>
    <mergeCell ref="B4:C4"/>
    <mergeCell ref="E4:G4"/>
    <mergeCell ref="B5:C5"/>
    <mergeCell ref="E5:G5"/>
    <mergeCell ref="B19:C19"/>
  </mergeCells>
  <phoneticPr fontId="4" type="noConversion"/>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Summary</vt:lpstr>
      <vt:lpstr>项目整体沟通运营</vt:lpstr>
      <vt:lpstr>筛查车租赁</vt:lpstr>
      <vt:lpstr>第一批全国20场筛查</vt:lpstr>
      <vt:lpstr>第二批全国18场筛查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2020-02-19T09:51:00Z</dcterms:modified>
</cp:coreProperties>
</file>