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e.bi\Desktop\中国肺癌防治联盟项目\南京结算\"/>
    </mc:Choice>
  </mc:AlternateContent>
  <bookViews>
    <workbookView xWindow="-108" yWindow="-108" windowWidth="19416" windowHeight="10560"/>
  </bookViews>
  <sheets>
    <sheet name="总表" sheetId="7" r:id="rId1"/>
    <sheet name="北京" sheetId="6" r:id="rId2"/>
    <sheet name="南京" sheetId="5" r:id="rId3"/>
  </sheets>
  <externalReferences>
    <externalReference r:id="rId4"/>
  </externalReferences>
  <definedNames>
    <definedName name="_xlnm.Print_Area" localSheetId="2">南京!$A$1:$K$88</definedName>
    <definedName name="一级">'[1]02.RATECARD'!$D$117:$D$124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7" l="1"/>
  <c r="E5" i="7"/>
  <c r="J36" i="5" l="1"/>
  <c r="J40" i="5"/>
  <c r="J35" i="5" l="1"/>
  <c r="D8" i="7" l="1"/>
  <c r="D7" i="7"/>
  <c r="J72" i="5"/>
  <c r="J27" i="5"/>
  <c r="H167" i="6" l="1"/>
  <c r="J167" i="6" s="1"/>
  <c r="D167" i="6"/>
  <c r="F167" i="6" s="1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5" i="6"/>
  <c r="J74" i="6"/>
  <c r="F74" i="6"/>
  <c r="J73" i="6"/>
  <c r="F73" i="6"/>
  <c r="J72" i="6"/>
  <c r="F72" i="6"/>
  <c r="J71" i="6"/>
  <c r="F71" i="6"/>
  <c r="J70" i="6"/>
  <c r="F70" i="6"/>
  <c r="J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F68" i="6" s="1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J35" i="6" s="1"/>
  <c r="F11" i="6"/>
  <c r="J10" i="6"/>
  <c r="F10" i="6"/>
  <c r="F76" i="6" l="1"/>
  <c r="F35" i="6"/>
  <c r="F130" i="6"/>
  <c r="F143" i="6"/>
  <c r="F168" i="6"/>
  <c r="J68" i="6"/>
  <c r="J76" i="6"/>
  <c r="J130" i="6"/>
  <c r="J143" i="6"/>
  <c r="J168" i="6"/>
  <c r="J169" i="6" l="1"/>
  <c r="J172" i="6" s="1"/>
  <c r="J173" i="6" s="1"/>
  <c r="F169" i="6"/>
  <c r="F172" i="6" l="1"/>
  <c r="F173" i="6"/>
  <c r="J175" i="6"/>
  <c r="F175" i="6" l="1"/>
  <c r="D6" i="7"/>
  <c r="J81" i="5" l="1"/>
  <c r="J34" i="5"/>
  <c r="J37" i="5"/>
  <c r="J38" i="5"/>
  <c r="J39" i="5"/>
  <c r="J15" i="5" l="1"/>
  <c r="J12" i="5"/>
  <c r="J80" i="5" l="1"/>
  <c r="J19" i="5"/>
  <c r="J18" i="5"/>
  <c r="J79" i="5" l="1"/>
  <c r="J78" i="5"/>
  <c r="J77" i="5"/>
  <c r="J76" i="5"/>
  <c r="J75" i="5"/>
  <c r="J74" i="5"/>
  <c r="J73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33" i="5"/>
  <c r="J32" i="5"/>
  <c r="J31" i="5"/>
  <c r="J30" i="5"/>
  <c r="J29" i="5"/>
  <c r="J28" i="5"/>
  <c r="J26" i="5"/>
  <c r="J25" i="5"/>
  <c r="J24" i="5"/>
  <c r="J84" i="5" l="1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48" i="5"/>
  <c r="F84" i="5" l="1"/>
  <c r="F45" i="5"/>
  <c r="F44" i="5"/>
  <c r="F46" i="5" l="1"/>
  <c r="J44" i="5"/>
  <c r="J45" i="5"/>
  <c r="J46" i="5" l="1"/>
  <c r="J11" i="5"/>
  <c r="J13" i="5"/>
  <c r="J14" i="5"/>
  <c r="J16" i="5"/>
  <c r="J17" i="5"/>
  <c r="J41" i="5"/>
  <c r="J10" i="5"/>
  <c r="J22" i="5" l="1"/>
  <c r="J42" i="5"/>
  <c r="F10" i="5"/>
  <c r="F11" i="5"/>
  <c r="F12" i="5"/>
  <c r="F13" i="5"/>
  <c r="F14" i="5"/>
  <c r="F15" i="5"/>
  <c r="F16" i="5"/>
  <c r="F17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41" i="5"/>
  <c r="J86" i="5" l="1"/>
  <c r="J89" i="5" s="1"/>
  <c r="J90" i="5" s="1"/>
  <c r="J92" i="5" s="1"/>
  <c r="F42" i="5"/>
  <c r="F22" i="5"/>
  <c r="E6" i="7" l="1"/>
  <c r="E7" i="7" s="1"/>
  <c r="F86" i="5"/>
  <c r="E8" i="7" l="1"/>
  <c r="F89" i="5"/>
  <c r="F90" i="5" s="1"/>
  <c r="F92" i="5" l="1"/>
</calcChain>
</file>

<file path=xl/sharedStrings.xml><?xml version="1.0" encoding="utf-8"?>
<sst xmlns="http://schemas.openxmlformats.org/spreadsheetml/2006/main" count="979" uniqueCount="491">
  <si>
    <t>Description 
费用描述</t>
  </si>
  <si>
    <t>QTY
数量</t>
  </si>
  <si>
    <t>Total
总价</t>
  </si>
  <si>
    <t>Remark
备注</t>
  </si>
  <si>
    <t>Unit
单位</t>
  </si>
  <si>
    <t>Sub-total</t>
  </si>
  <si>
    <t>Item No.
项目编号</t>
  </si>
  <si>
    <t>2-2</t>
  </si>
  <si>
    <t>个</t>
    <phoneticPr fontId="13" type="noConversion"/>
  </si>
  <si>
    <t>2-3</t>
  </si>
  <si>
    <t>2-4</t>
  </si>
  <si>
    <t>2-5</t>
  </si>
  <si>
    <t>次</t>
    <phoneticPr fontId="13" type="noConversion"/>
  </si>
  <si>
    <t>2-9</t>
  </si>
  <si>
    <t>2-10</t>
  </si>
  <si>
    <t>2-11</t>
  </si>
  <si>
    <t>2-12</t>
  </si>
  <si>
    <t>2-17</t>
  </si>
  <si>
    <t>2-18</t>
  </si>
  <si>
    <t>2-21</t>
  </si>
  <si>
    <t>2-22</t>
  </si>
  <si>
    <t>2-23</t>
  </si>
  <si>
    <t>2-24</t>
  </si>
  <si>
    <t>2-25</t>
  </si>
  <si>
    <t>2-6</t>
  </si>
  <si>
    <t>2-7</t>
  </si>
  <si>
    <t>2-8</t>
  </si>
  <si>
    <t>2-19</t>
  </si>
  <si>
    <t>2-20</t>
  </si>
  <si>
    <t>本</t>
    <phoneticPr fontId="13" type="noConversion"/>
  </si>
  <si>
    <t>2-13</t>
  </si>
  <si>
    <t>2-14</t>
  </si>
  <si>
    <t>2-15</t>
  </si>
  <si>
    <t>2-16</t>
  </si>
  <si>
    <t>小计</t>
    <phoneticPr fontId="13" type="noConversion"/>
  </si>
  <si>
    <r>
      <t xml:space="preserve">Unit Price 
</t>
    </r>
    <r>
      <rPr>
        <b/>
        <sz val="10"/>
        <color theme="0"/>
        <rFont val="宋体"/>
        <family val="3"/>
        <charset val="134"/>
      </rPr>
      <t>单价</t>
    </r>
    <phoneticPr fontId="13" type="noConversion"/>
  </si>
  <si>
    <t>合同费用</t>
    <phoneticPr fontId="13" type="noConversion"/>
  </si>
  <si>
    <t>实际费用</t>
    <phoneticPr fontId="13" type="noConversion"/>
  </si>
  <si>
    <t>项目报价</t>
    <phoneticPr fontId="13" type="noConversion"/>
  </si>
  <si>
    <t>次</t>
  </si>
  <si>
    <t>主持人</t>
  </si>
  <si>
    <t>项</t>
  </si>
  <si>
    <t>个</t>
  </si>
  <si>
    <t>套</t>
  </si>
  <si>
    <t>人/次</t>
  </si>
  <si>
    <t>2-26</t>
  </si>
  <si>
    <t>2-27</t>
  </si>
  <si>
    <t>2-28</t>
  </si>
  <si>
    <t>2-29</t>
  </si>
  <si>
    <r>
      <t>1.</t>
    </r>
    <r>
      <rPr>
        <b/>
        <sz val="10"/>
        <rFont val="宋体"/>
        <family val="3"/>
        <charset val="134"/>
        <scheme val="minor"/>
      </rPr>
      <t>策划文案及其他服务等固定费用</t>
    </r>
    <phoneticPr fontId="13" type="noConversion"/>
  </si>
  <si>
    <t>执行方案，含流程规划和策略制定，策略总监</t>
    <rPh sb="0" eb="2">
      <t>an'l</t>
    </rPh>
    <phoneticPr fontId="26" type="noConversion"/>
  </si>
  <si>
    <t>1-2</t>
  </si>
  <si>
    <t>1-3</t>
  </si>
  <si>
    <t>水柱刀旗</t>
  </si>
  <si>
    <t>1-4</t>
  </si>
  <si>
    <t>患教宣传展板</t>
    <rPh sb="0" eb="2">
      <t>an'l</t>
    </rPh>
    <phoneticPr fontId="26" type="noConversion"/>
  </si>
  <si>
    <t>1-5</t>
  </si>
  <si>
    <t>工作服</t>
  </si>
  <si>
    <t>1-6</t>
  </si>
  <si>
    <t>肺活量测试仪</t>
    <rPh sb="0" eb="2">
      <t>an'l</t>
    </rPh>
    <phoneticPr fontId="26" type="noConversion"/>
  </si>
  <si>
    <t>1-7</t>
  </si>
  <si>
    <t>台</t>
  </si>
  <si>
    <t>1-8</t>
  </si>
  <si>
    <t>物料损耗</t>
  </si>
  <si>
    <t>1-1</t>
  </si>
  <si>
    <t>小时</t>
  </si>
  <si>
    <t>平面设计</t>
  </si>
  <si>
    <t>场</t>
  </si>
  <si>
    <t>件</t>
  </si>
  <si>
    <t>笔记本电脑租赁</t>
  </si>
  <si>
    <t>LED及视频辅助设备</t>
  </si>
  <si>
    <t>人/天</t>
  </si>
  <si>
    <t>仪式道具</t>
  </si>
  <si>
    <t>2-1</t>
  </si>
  <si>
    <t>无缝切换器（506）</t>
  </si>
  <si>
    <t>调音台</t>
  </si>
  <si>
    <t>主持人手卡</t>
  </si>
  <si>
    <t>张</t>
  </si>
  <si>
    <t>X展架</t>
  </si>
  <si>
    <t>预热海报</t>
  </si>
  <si>
    <t>文案（讲稿5份，采访稿5份，会议总结1份）</t>
  </si>
  <si>
    <t>串场PPT</t>
  </si>
  <si>
    <t>page</t>
  </si>
  <si>
    <t>项目介绍PPT</t>
  </si>
  <si>
    <t>间/晚</t>
  </si>
  <si>
    <t>3.筛查车租赁</t>
  </si>
  <si>
    <t>天</t>
    <phoneticPr fontId="13" type="noConversion"/>
  </si>
  <si>
    <t>3-1</t>
  </si>
  <si>
    <t>南京2场前期车辆行驶以及保养时间租赁</t>
  </si>
  <si>
    <t>天</t>
  </si>
  <si>
    <t>南京2场现场筛查租赁</t>
  </si>
  <si>
    <r>
      <t>4.</t>
    </r>
    <r>
      <rPr>
        <b/>
        <sz val="10"/>
        <rFont val="宋体"/>
        <family val="3"/>
        <charset val="134"/>
      </rPr>
      <t>筛查费用</t>
    </r>
    <r>
      <rPr>
        <b/>
        <sz val="10"/>
        <rFont val="Trebuchet MS"/>
        <family val="2"/>
      </rPr>
      <t>-</t>
    </r>
    <r>
      <rPr>
        <b/>
        <sz val="10"/>
        <rFont val="宋体"/>
        <family val="3"/>
        <charset val="134"/>
      </rPr>
      <t>江苏省肿瘤医院</t>
    </r>
    <phoneticPr fontId="13" type="noConversion"/>
  </si>
  <si>
    <t>场地考察及测量-高铁</t>
    <rPh sb="0" eb="2">
      <t>an'l</t>
    </rPh>
    <phoneticPr fontId="26" type="noConversion"/>
  </si>
  <si>
    <t>场地考察及测量-住宿</t>
    <rPh sb="0" eb="2">
      <t>an'l</t>
    </rPh>
    <phoneticPr fontId="26" type="noConversion"/>
  </si>
  <si>
    <t>4-4</t>
  </si>
  <si>
    <t>4-5</t>
  </si>
  <si>
    <t>4-6</t>
  </si>
  <si>
    <t>4-7</t>
  </si>
  <si>
    <t>话筒套</t>
  </si>
  <si>
    <t>4-8</t>
  </si>
  <si>
    <t>电视机 50寸</t>
  </si>
  <si>
    <t>4-9</t>
  </si>
  <si>
    <t>4-10</t>
  </si>
  <si>
    <t>4-11</t>
  </si>
  <si>
    <t>4-12</t>
  </si>
  <si>
    <t>康康小象玩偶 18cm</t>
  </si>
  <si>
    <t>4-13</t>
  </si>
  <si>
    <t>4-14</t>
  </si>
  <si>
    <t>4-15</t>
  </si>
  <si>
    <t>4-17</t>
  </si>
  <si>
    <t>肺活量测试仪吹嘴</t>
    <rPh sb="0" eb="2">
      <t>an'l</t>
    </rPh>
    <phoneticPr fontId="26" type="noConversion"/>
  </si>
  <si>
    <t>4-18</t>
  </si>
  <si>
    <t>矿泉水</t>
  </si>
  <si>
    <t>4-19</t>
  </si>
  <si>
    <t>对讲机</t>
  </si>
  <si>
    <t>4-20</t>
  </si>
  <si>
    <t>帐篷</t>
  </si>
  <si>
    <t>4-21</t>
  </si>
  <si>
    <t>4-22</t>
  </si>
  <si>
    <t>桌椅</t>
  </si>
  <si>
    <t>4-23</t>
  </si>
  <si>
    <t>执行人员住宿</t>
    <rPh sb="0" eb="2">
      <t>an'l</t>
    </rPh>
    <phoneticPr fontId="26" type="noConversion"/>
  </si>
  <si>
    <t>4-24</t>
  </si>
  <si>
    <t>执行人员高铁</t>
  </si>
  <si>
    <t>4-25</t>
  </si>
  <si>
    <t>现场执行人员餐费</t>
    <rPh sb="0" eb="2">
      <t>an'l</t>
    </rPh>
    <phoneticPr fontId="26" type="noConversion"/>
  </si>
  <si>
    <t>4-26</t>
  </si>
  <si>
    <t>4-27</t>
  </si>
  <si>
    <t>现场兼职人员</t>
    <rPh sb="0" eb="2">
      <t>an'l</t>
    </rPh>
    <phoneticPr fontId="26" type="noConversion"/>
  </si>
  <si>
    <t>4-28</t>
  </si>
  <si>
    <t>项目经理</t>
  </si>
  <si>
    <t>4-29</t>
  </si>
  <si>
    <t>4-30</t>
  </si>
  <si>
    <t>4-31</t>
  </si>
  <si>
    <t>4-32</t>
  </si>
  <si>
    <t>摄像师</t>
  </si>
  <si>
    <t>4-1</t>
  </si>
  <si>
    <t>4-2</t>
  </si>
  <si>
    <t>背景板（3*5m）</t>
  </si>
  <si>
    <t>平方</t>
  </si>
  <si>
    <t>4-3</t>
  </si>
  <si>
    <t>舞台</t>
  </si>
  <si>
    <t>新闻稿</t>
  </si>
  <si>
    <t>篇</t>
  </si>
  <si>
    <t>签到台卡</t>
  </si>
  <si>
    <t>嘉宾台卡</t>
  </si>
  <si>
    <t>全频音箱</t>
  </si>
  <si>
    <t>话筒，高频无线手持话筒</t>
  </si>
  <si>
    <t>三折页宣传单页</t>
  </si>
  <si>
    <t>转诊单</t>
  </si>
  <si>
    <t>筛查问卷</t>
  </si>
  <si>
    <t>箱</t>
  </si>
  <si>
    <t>打印机租赁带耗材（墨盒以及纸）</t>
  </si>
  <si>
    <t>通信+市内交通</t>
  </si>
  <si>
    <t>项目整体快递费用</t>
  </si>
  <si>
    <t>跟拍脚本撰写</t>
  </si>
  <si>
    <t>高级摄影师团队（全程跟拍），采集纪录片</t>
  </si>
  <si>
    <t>一次性收取</t>
  </si>
  <si>
    <t>一次性购买，随车收纳</t>
  </si>
  <si>
    <t>3台5天，现场包括前期装软件，试运行，彩排</t>
  </si>
  <si>
    <t>含安装，含技术人员</t>
  </si>
  <si>
    <t>10元100个，每站预计150个人，每人3次</t>
  </si>
  <si>
    <t>每场租赁</t>
  </si>
  <si>
    <t>6个兼职，3天</t>
  </si>
  <si>
    <t>前期项目筹备（包括车辆洽谈+现场执行3天</t>
  </si>
  <si>
    <t>包含所有搭建物料和执行物料的运输，分多次运输</t>
  </si>
  <si>
    <t>摄影师（纪录片）1名*全程跟车路上+现场</t>
  </si>
  <si>
    <t>无此项补贴，已删除</t>
    <phoneticPr fontId="13" type="noConversion"/>
  </si>
  <si>
    <t>2.南京仪式费用-南京锁金村科技广场</t>
    <phoneticPr fontId="13" type="noConversion"/>
  </si>
  <si>
    <t>一米栏，黑色隔离护栏，红色带子，2米拉带</t>
    <phoneticPr fontId="13" type="noConversion"/>
  </si>
  <si>
    <t>新增</t>
    <phoneticPr fontId="13" type="noConversion"/>
  </si>
  <si>
    <t>50米卷线盘1个，3米插线板1个，PVC压线槽10个</t>
    <phoneticPr fontId="13" type="noConversion"/>
  </si>
  <si>
    <t>红色地毯，筛查车区域使用。实际使用1块</t>
  </si>
  <si>
    <t>平米</t>
    <phoneticPr fontId="13" type="noConversion"/>
  </si>
  <si>
    <t>人/天</t>
    <phoneticPr fontId="13" type="noConversion"/>
  </si>
  <si>
    <t>调音师，负责前一天彩排和现场音响调试，主持人麦克风调试</t>
    <phoneticPr fontId="13" type="noConversion"/>
  </si>
  <si>
    <t>舞台，含红地毯</t>
  </si>
  <si>
    <t>平方</t>
    <phoneticPr fontId="13" type="noConversion"/>
  </si>
  <si>
    <t>1-9</t>
  </si>
  <si>
    <t>1-9</t>
    <phoneticPr fontId="13" type="noConversion"/>
  </si>
  <si>
    <t>1-10</t>
  </si>
  <si>
    <t>1-10</t>
    <phoneticPr fontId="13" type="noConversion"/>
  </si>
  <si>
    <t>2-13</t>
    <phoneticPr fontId="13" type="noConversion"/>
  </si>
  <si>
    <t>2-14</t>
    <phoneticPr fontId="13" type="noConversion"/>
  </si>
  <si>
    <t>4-33</t>
  </si>
  <si>
    <t>4-33</t>
    <phoneticPr fontId="13" type="noConversion"/>
  </si>
  <si>
    <t>4-34</t>
  </si>
  <si>
    <t>4-34</t>
    <phoneticPr fontId="13" type="noConversion"/>
  </si>
  <si>
    <t>Agency:</t>
    <phoneticPr fontId="13" type="noConversion"/>
  </si>
  <si>
    <t>上海麦田公共关系咨询有限公司</t>
    <phoneticPr fontId="13" type="noConversion"/>
  </si>
  <si>
    <t>Item</t>
  </si>
  <si>
    <t>Descripation描述</t>
  </si>
  <si>
    <t>报价</t>
    <phoneticPr fontId="13" type="noConversion"/>
  </si>
  <si>
    <t>Total Amount</t>
    <phoneticPr fontId="13" type="noConversion"/>
  </si>
  <si>
    <t>结算</t>
    <phoneticPr fontId="13" type="noConversion"/>
  </si>
  <si>
    <t>项目报价</t>
    <phoneticPr fontId="13" type="noConversion"/>
  </si>
  <si>
    <t>合同费用</t>
    <phoneticPr fontId="13" type="noConversion"/>
  </si>
  <si>
    <t>实际费用</t>
    <phoneticPr fontId="13" type="noConversion"/>
  </si>
  <si>
    <t>Unit Price (exclu.TAX)
单价（不含税）</t>
  </si>
  <si>
    <t>项目整体规划医学总监，大数据分析，医学内容查询和整理</t>
  </si>
  <si>
    <t>项目整体规划策略经理，策略制定，流程制定</t>
  </si>
  <si>
    <t>项目整体规划客户经理，前期项目沟通</t>
  </si>
  <si>
    <t>项目KV设计从无到有的设计</t>
  </si>
  <si>
    <t>slogan</t>
  </si>
  <si>
    <t>手势创意</t>
  </si>
  <si>
    <t>会议延展设计绕口令H5页面设计</t>
  </si>
  <si>
    <t>页</t>
  </si>
  <si>
    <t>会议延展设计签到背板设计，1个</t>
  </si>
  <si>
    <t>会议延展设计采访背板设计，1个</t>
  </si>
  <si>
    <t>会议延展设计日程展架，1个</t>
  </si>
  <si>
    <t>1-11</t>
  </si>
  <si>
    <t>会议延展设计邀请函，1个</t>
  </si>
  <si>
    <t>1-12</t>
  </si>
  <si>
    <t>会议延展设计展示立牌设计，8个</t>
  </si>
  <si>
    <t>1-13</t>
  </si>
  <si>
    <t>会议延展设计指示牌设计，1个</t>
  </si>
  <si>
    <t>1-14</t>
  </si>
  <si>
    <t>会议延展设计PPT模板设计</t>
  </si>
  <si>
    <t>1-15</t>
  </si>
  <si>
    <t>会议延展设计台卡、主持人手卡、讲台贴、话筒套、纸袋、背贴、停车证设计</t>
  </si>
  <si>
    <t>1-16</t>
  </si>
  <si>
    <t>会议延展设计签约协议封面、内页设计</t>
  </si>
  <si>
    <t>1-17</t>
  </si>
  <si>
    <t>会议延展设计筛查车流程设计</t>
  </si>
  <si>
    <t>1-18</t>
  </si>
  <si>
    <t>会议延展设计筛查筛查流程设计</t>
    <phoneticPr fontId="13" type="noConversion"/>
  </si>
  <si>
    <t>1-19</t>
  </si>
  <si>
    <t>会议延展设计启动道具设计</t>
  </si>
  <si>
    <t>1-20</t>
  </si>
  <si>
    <t>会议延展设计车身贴设计</t>
  </si>
  <si>
    <t>1-21</t>
  </si>
  <si>
    <t>会议延展设计环屏、圆屏、背屏、地屏场景设计</t>
  </si>
  <si>
    <t>1-22</t>
  </si>
  <si>
    <t>媒体宣传设计宣传海报设计（明星、公益、绕口令推广、肺扬之家推送设计等）</t>
  </si>
  <si>
    <t>1-23</t>
  </si>
  <si>
    <t>文案专家及公益大使致辞稿、串词，宣传海报展示文案、绕口令文案、战略协议、邀请函文案</t>
    <phoneticPr fontId="13" type="noConversion"/>
  </si>
  <si>
    <t>1-24</t>
  </si>
  <si>
    <t>文案新闻稿撰写</t>
  </si>
  <si>
    <t>1-25</t>
    <phoneticPr fontId="13" type="noConversion"/>
  </si>
  <si>
    <t>幻灯片撰写联盟规划幻灯撰写</t>
  </si>
  <si>
    <t>Sub-total</t>
    <phoneticPr fontId="13" type="noConversion"/>
  </si>
  <si>
    <t>签到背板3*5M，桁架喷绘</t>
  </si>
  <si>
    <t>日程立牌0.8*1.8M，防风立牌</t>
  </si>
  <si>
    <t>展示立牌0.8*1.8M，防风立牌，肺扬之家、点内、筛查车流程、筛查场景、爱康、平安、人寿、问卷调研，其中肺扬、场景、流程、问卷做2套，</t>
  </si>
  <si>
    <t>指示牌0.8*1.8M，防风立牌，</t>
  </si>
  <si>
    <t>康康立牌（2种样子，会场）2米，铝合金展板</t>
  </si>
  <si>
    <t>采访处背板3*5M，桁架喷绘</t>
  </si>
  <si>
    <t>讲台花（签到桌花）</t>
    <phoneticPr fontId="13" type="noConversion"/>
  </si>
  <si>
    <t>讲台贴</t>
  </si>
  <si>
    <t>椅背贴</t>
  </si>
  <si>
    <t>停车证</t>
  </si>
  <si>
    <t>定制金属徽章，背面吸铁扣</t>
  </si>
  <si>
    <t>茶歇纸袋定制，带双面印刷，250x330x110mm</t>
  </si>
  <si>
    <t>签约仪式道具签约笔、签约笔、签约纸张定制</t>
  </si>
  <si>
    <t>肺癌防治启动仪式道具</t>
  </si>
  <si>
    <t>桌椅租赁签到桌1张含桌布、签约桌2张含桌布</t>
  </si>
  <si>
    <t>面</t>
  </si>
  <si>
    <t>肺筛车布置车内口号贴车内口号贴，4个，0.5*0.8M，可转移车贴</t>
  </si>
  <si>
    <t>肺筛车布置流程海报车内流程海报</t>
  </si>
  <si>
    <t>肺筛车布置车尾贴车尾贴</t>
  </si>
  <si>
    <t>会议桌租赁（含桌布）</t>
    <phoneticPr fontId="13" type="noConversion"/>
  </si>
  <si>
    <t>张</t>
    <phoneticPr fontId="13" type="noConversion"/>
  </si>
  <si>
    <t>X展架-中午午餐处</t>
    <phoneticPr fontId="13" type="noConversion"/>
  </si>
  <si>
    <t>防风立牌-筛查流程</t>
    <phoneticPr fontId="13" type="noConversion"/>
  </si>
  <si>
    <t>块</t>
    <phoneticPr fontId="13" type="noConversion"/>
  </si>
  <si>
    <t>画架-筛查流程用</t>
    <phoneticPr fontId="13" type="noConversion"/>
  </si>
  <si>
    <t>筛查流程步骤，KT板写真，60*90CM</t>
    <phoneticPr fontId="13" type="noConversion"/>
  </si>
  <si>
    <t>2-30</t>
    <phoneticPr fontId="13" type="noConversion"/>
  </si>
  <si>
    <t>康康演员</t>
    <phoneticPr fontId="13" type="noConversion"/>
  </si>
  <si>
    <t>2-31</t>
    <phoneticPr fontId="13" type="noConversion"/>
  </si>
  <si>
    <t>圆桌桌花</t>
    <phoneticPr fontId="13" type="noConversion"/>
  </si>
  <si>
    <t>盆</t>
    <phoneticPr fontId="13" type="noConversion"/>
  </si>
  <si>
    <t>新增</t>
    <phoneticPr fontId="13" type="noConversion"/>
  </si>
  <si>
    <t>Sub-total</t>
    <phoneticPr fontId="13" type="noConversion"/>
  </si>
  <si>
    <t>笔记本电脑</t>
  </si>
  <si>
    <t>3-2</t>
  </si>
  <si>
    <t>3-3</t>
  </si>
  <si>
    <t>专业翻页器</t>
  </si>
  <si>
    <t>3-4</t>
  </si>
  <si>
    <t>安装拆场人工费15号搭建，16号撤场</t>
  </si>
  <si>
    <t>人/工</t>
  </si>
  <si>
    <t>3-5</t>
  </si>
  <si>
    <t>筛查车布置人工费特殊专业人员安装</t>
  </si>
  <si>
    <t>3-6</t>
    <phoneticPr fontId="13" type="noConversion"/>
  </si>
  <si>
    <t>接电板</t>
    <phoneticPr fontId="13" type="noConversion"/>
  </si>
  <si>
    <t>开场视频脚本撰写根据客户要求撰写视频脚本</t>
  </si>
  <si>
    <t>开场视频制作（特殊尺寸）包含素材收集、整理，</t>
  </si>
  <si>
    <t>分钟</t>
  </si>
  <si>
    <t>开场视频剪辑根据创意脚本，对已经存在的素材进行剪辑、处理、拼接、合成</t>
  </si>
  <si>
    <t>开场视频渲染输出</t>
  </si>
  <si>
    <t>开场视频MG动画制作</t>
  </si>
  <si>
    <t>秒</t>
  </si>
  <si>
    <t>开场视频文件编辑/视频较色调节视频特效、亮度,对比度,饱和度等</t>
  </si>
  <si>
    <t>开场视频配音专业配音</t>
  </si>
  <si>
    <t>开场视频音乐音效对提供的视频进行音效配乐</t>
  </si>
  <si>
    <t>开场视频字幕</t>
  </si>
  <si>
    <t>开场视频后期合成整合视频文件, 输出对应格式文件</t>
  </si>
  <si>
    <t>开场视频专家采访摄像师及器材，灯光、提词器</t>
  </si>
  <si>
    <t>公益片视频脚本撰写根据客户要求撰写视频脚本</t>
  </si>
  <si>
    <t>公益片视频手绘动画制作</t>
  </si>
  <si>
    <t>公益片视频剪辑根据创意脚本，对已经存在的素材进行剪辑、处理、拼接、合成</t>
  </si>
  <si>
    <t>公益片视频渲染输出</t>
  </si>
  <si>
    <t>4-16</t>
  </si>
  <si>
    <t>公益片视频文件编辑/视频较色调节视频特效、亮度,对比度,饱和度等</t>
  </si>
  <si>
    <t>公益片视频配音专业配音</t>
  </si>
  <si>
    <t>公益片视频音乐音效对提供的视频进行音效配乐</t>
  </si>
  <si>
    <t>公益片视频字幕</t>
  </si>
  <si>
    <t>公益片视频后期合成整合视频文件, 输出对应格式文件</t>
  </si>
  <si>
    <t>绕口令宣传片视频脚本撰写根据客户要求撰写视频脚本</t>
  </si>
  <si>
    <t>绕口令宣传片群众演员</t>
  </si>
  <si>
    <t>人</t>
  </si>
  <si>
    <t>绕口令宣传片拍摄摄像师及器材</t>
  </si>
  <si>
    <t>绕口令宣传片视频剪辑根据创意脚本，对已经存在的素材进行剪辑、处理、拼接、合成</t>
  </si>
  <si>
    <t>绕口令宣传渲染输出</t>
  </si>
  <si>
    <t>绕口令现场挑战视频音乐音效对提供的视频进行音效配乐</t>
    <phoneticPr fontId="13" type="noConversion"/>
  </si>
  <si>
    <t>绕口令现场挑战视频字幕</t>
    <phoneticPr fontId="13" type="noConversion"/>
  </si>
  <si>
    <t>防治地图视频脚本撰写根据客户要求撰写视频脚本</t>
  </si>
  <si>
    <t>防治地图视频特效制作</t>
  </si>
  <si>
    <t>防治地图视频渲染输出</t>
  </si>
  <si>
    <t>防治地图视频文件编辑/视频较色调节视频特效、亮度,对比度,饱和度等</t>
  </si>
  <si>
    <t>防治地图视频音乐音效对提供的视频进行音效配乐</t>
  </si>
  <si>
    <t>4-35</t>
  </si>
  <si>
    <t>防治地图视频字幕</t>
  </si>
  <si>
    <t>4-36</t>
  </si>
  <si>
    <t>防治地图视频后期合成整合视频文件, 输出对应格式文件</t>
  </si>
  <si>
    <t>4-37</t>
  </si>
  <si>
    <t>绕口令成绩公布视频脚本撰写根据客户要求撰写视频脚本</t>
    <phoneticPr fontId="13" type="noConversion"/>
  </si>
  <si>
    <t>4-38</t>
  </si>
  <si>
    <t>绕口令成绩视频特效制作</t>
    <phoneticPr fontId="13" type="noConversion"/>
  </si>
  <si>
    <t>4-39</t>
  </si>
  <si>
    <t>绕口令成绩视频渲染输出</t>
    <phoneticPr fontId="13" type="noConversion"/>
  </si>
  <si>
    <t>4-40</t>
  </si>
  <si>
    <t>4-41</t>
  </si>
  <si>
    <t>绕口令成绩视频音乐音效对提供的视频进行音效配乐</t>
    <phoneticPr fontId="13" type="noConversion"/>
  </si>
  <si>
    <t>4-42</t>
  </si>
  <si>
    <t>绕口令成绩视频字幕</t>
    <phoneticPr fontId="13" type="noConversion"/>
  </si>
  <si>
    <t>4-43</t>
  </si>
  <si>
    <t>4-44</t>
  </si>
  <si>
    <t>专家绕口令抖音视频特效制作</t>
  </si>
  <si>
    <t>4-45</t>
  </si>
  <si>
    <t>专家绕口令抖音视频音乐音效对提供的视频进行音效配乐</t>
  </si>
  <si>
    <t>4-46</t>
  </si>
  <si>
    <t>专家绕口令抖音视频视频字幕</t>
  </si>
  <si>
    <t>4-47</t>
  </si>
  <si>
    <t>专家绕口令抖音视频后期合成整合视频文件, 输出对应格式文件</t>
  </si>
  <si>
    <t>4-48</t>
  </si>
  <si>
    <t>现场场景特效--slogen 人生肺扬健康不肺力圆屏特效</t>
  </si>
  <si>
    <t>4-49</t>
  </si>
  <si>
    <t>现场场景特效--KV主KV特效</t>
  </si>
  <si>
    <t>4-50</t>
  </si>
  <si>
    <t>现场场景特效--LOGO左右屏LOGO特效</t>
  </si>
  <si>
    <t>4-51</t>
  </si>
  <si>
    <t>现场场景特效--场景筛查场景特效</t>
  </si>
  <si>
    <t>4-52</t>
  </si>
  <si>
    <t>现场场景特效--绕口令公益大使绕口令及倒计时特效</t>
  </si>
  <si>
    <t>5-1</t>
  </si>
  <si>
    <t>系统云服务</t>
  </si>
  <si>
    <t>月</t>
  </si>
  <si>
    <t>5-2</t>
  </si>
  <si>
    <t>科大讯飞商用AI学习语音识别SDK开发授权</t>
  </si>
  <si>
    <t>5-3</t>
  </si>
  <si>
    <t>用户扫码登录及新用户注册基于公众号的静默授权或普通授权，手机号或微信登录</t>
  </si>
  <si>
    <t>5-4</t>
  </si>
  <si>
    <t>5-5</t>
  </si>
  <si>
    <t>语音压缩和上传功能开发</t>
  </si>
  <si>
    <t>5-6</t>
  </si>
  <si>
    <t>音频控制和数据管理对讯飞处理过的文本信息进行近似度比对、时长比对、发音近似度比对。</t>
  </si>
  <si>
    <t>5-7</t>
  </si>
  <si>
    <t>计分系统开发通过既定算法统计观众语音评分，并进行排序</t>
  </si>
  <si>
    <t>5-8</t>
  </si>
  <si>
    <t>转发链接跟踪和计数系统</t>
  </si>
  <si>
    <t>5-9</t>
  </si>
  <si>
    <t>转发点击和浏览量计数统计用链接的浏览量</t>
  </si>
  <si>
    <t>5-10</t>
  </si>
  <si>
    <t>后台框架搭建浏览其他指标性数据</t>
  </si>
  <si>
    <t>5-11</t>
  </si>
  <si>
    <t>远程技术支持</t>
  </si>
  <si>
    <t>6-1</t>
  </si>
  <si>
    <t>6-2</t>
  </si>
  <si>
    <t>项目协调，与各协会、合作方沟通（中国抗癌协会、中国教育协会、爱康、点内、人寿、平安等）</t>
  </si>
  <si>
    <t>6-6</t>
  </si>
  <si>
    <t>会议专业主持人</t>
    <phoneticPr fontId="13" type="noConversion"/>
  </si>
  <si>
    <t>6-7</t>
  </si>
  <si>
    <t>总控</t>
  </si>
  <si>
    <t>6-8</t>
  </si>
  <si>
    <t>会议支持人员</t>
  </si>
  <si>
    <t>6-9</t>
  </si>
  <si>
    <t>筛查车演讲人员（主席级别）</t>
    <phoneticPr fontId="13" type="noConversion"/>
  </si>
  <si>
    <t>6-10</t>
  </si>
  <si>
    <t>礼仪小姐含服装</t>
  </si>
  <si>
    <t>6-11</t>
  </si>
  <si>
    <t>摄像师11月16日,2人1天</t>
  </si>
  <si>
    <t>6-12</t>
  </si>
  <si>
    <t>摄影师11月16日,2人1天，</t>
  </si>
  <si>
    <t>6-13</t>
  </si>
  <si>
    <t>云摄影图片直播</t>
  </si>
  <si>
    <t>6-14</t>
  </si>
  <si>
    <t>高铁费上海往返北京，6人</t>
  </si>
  <si>
    <t>6-15</t>
  </si>
  <si>
    <t>6-16</t>
  </si>
  <si>
    <t>6-17</t>
  </si>
  <si>
    <t>搭建物料运输</t>
  </si>
  <si>
    <t>6-18</t>
  </si>
  <si>
    <t>筛查车布置物料运输费材料运输</t>
  </si>
  <si>
    <t>6-19</t>
  </si>
  <si>
    <t>其他物料运输桌椅运输等</t>
  </si>
  <si>
    <t>6-20</t>
  </si>
  <si>
    <t>停车费30辆，10元/小时</t>
  </si>
  <si>
    <t>6-21</t>
    <phoneticPr fontId="13" type="noConversion"/>
  </si>
  <si>
    <t>场地考察费用（上海-北京，火车票）</t>
    <phoneticPr fontId="13" type="noConversion"/>
  </si>
  <si>
    <t>6-22</t>
  </si>
  <si>
    <t>通话费餐费市内交通费，1人</t>
    <phoneticPr fontId="13" type="noConversion"/>
  </si>
  <si>
    <t>6-23</t>
  </si>
  <si>
    <t>总经理拜访疾控中心专家费用（上海-北京，飞机票）</t>
    <phoneticPr fontId="13" type="noConversion"/>
  </si>
  <si>
    <t>6-24</t>
  </si>
  <si>
    <t>通话费餐费市内交通费，1人</t>
    <phoneticPr fontId="13" type="noConversion"/>
  </si>
  <si>
    <t>6-25</t>
    <phoneticPr fontId="13" type="noConversion"/>
  </si>
  <si>
    <t>6-26</t>
  </si>
  <si>
    <t>1. 创意策划和设计</t>
    <phoneticPr fontId="13" type="noConversion"/>
  </si>
  <si>
    <t>2.物料制作</t>
    <phoneticPr fontId="13" type="noConversion"/>
  </si>
  <si>
    <t>肺筛车布置车身贴车身贴，2面，可转移车贴</t>
    <phoneticPr fontId="13" type="noConversion"/>
  </si>
  <si>
    <t>(主面4*9M*2,拓展门贴面3*3*2）</t>
    <phoneticPr fontId="13" type="noConversion"/>
  </si>
  <si>
    <t>肺筛车布置车头LOGO车头LOGO，6种样子</t>
    <phoneticPr fontId="13" type="noConversion"/>
  </si>
  <si>
    <t>3.设备和进场</t>
    <phoneticPr fontId="13" type="noConversion"/>
  </si>
  <si>
    <t>4. 视频制作</t>
    <phoneticPr fontId="13" type="noConversion"/>
  </si>
  <si>
    <t>绕口令现场挑战视频文件编辑/视频较色调节视频特效、亮度,对比度,饱和度等</t>
    <phoneticPr fontId="13" type="noConversion"/>
  </si>
  <si>
    <t>绕口令现场挑战视频后期合成整合视频文件, 输出对应格式文件</t>
    <phoneticPr fontId="13" type="noConversion"/>
  </si>
  <si>
    <t>绕口令成绩视频文件编辑/视频较色调节视频特效、亮度,对比度,饱和度等</t>
    <phoneticPr fontId="13" type="noConversion"/>
  </si>
  <si>
    <r>
      <rPr>
        <sz val="12"/>
        <color indexed="8"/>
        <rFont val="微软雅黑"/>
        <family val="2"/>
        <charset val="134"/>
      </rPr>
      <t>绕口令成绩视频后期合成整合视频文件, 输出对应格式文件</t>
    </r>
    <phoneticPr fontId="13" type="noConversion"/>
  </si>
  <si>
    <t>5. 绕口令挑战H5制作</t>
    <phoneticPr fontId="13" type="noConversion"/>
  </si>
  <si>
    <t>H5页面定制开发（7页）</t>
    <phoneticPr fontId="13" type="noConversion"/>
  </si>
  <si>
    <t>6. 人员服务和其他</t>
    <phoneticPr fontId="13" type="noConversion"/>
  </si>
  <si>
    <t>项目沟通管理客户经理2人，项目相关所有内容沟通，进度跟进</t>
    <phoneticPr fontId="13" type="noConversion"/>
  </si>
  <si>
    <t>通话费餐费市内交通费，6人</t>
    <phoneticPr fontId="13" type="noConversion"/>
  </si>
  <si>
    <t>住宿费住宿，6人2晚</t>
    <phoneticPr fontId="13" type="noConversion"/>
  </si>
  <si>
    <t>购书-现货流感病毒</t>
    <phoneticPr fontId="13" type="noConversion"/>
  </si>
  <si>
    <t>购书-代购费（服务费+代付公司税费16%）</t>
    <phoneticPr fontId="13" type="noConversion"/>
  </si>
  <si>
    <t>11. 4th Party Service Fee-第四方服务费</t>
    <phoneticPr fontId="13" type="noConversion"/>
  </si>
  <si>
    <t>12. 4th Party Tax-第四方税费</t>
    <phoneticPr fontId="13" type="noConversion"/>
  </si>
  <si>
    <t>13. HCO Management Fee-HCO管理费10%</t>
    <phoneticPr fontId="13" type="noConversion"/>
  </si>
  <si>
    <t>14. HCO Tax-HCO税费</t>
    <phoneticPr fontId="13" type="noConversion"/>
  </si>
  <si>
    <t>Total-总计</t>
    <phoneticPr fontId="13" type="noConversion"/>
  </si>
  <si>
    <t>Total-总计</t>
  </si>
  <si>
    <t>肺癌筛查防治公益联盟发布会-结算表</t>
    <phoneticPr fontId="13" type="noConversion"/>
  </si>
  <si>
    <t>按实际人数结算</t>
    <phoneticPr fontId="13" type="noConversion"/>
  </si>
  <si>
    <t>按实际人数结算</t>
    <phoneticPr fontId="13" type="noConversion"/>
  </si>
  <si>
    <r>
      <t>11. 4th Party Service Fee-</t>
    </r>
    <r>
      <rPr>
        <b/>
        <sz val="10"/>
        <rFont val="微软雅黑"/>
        <family val="2"/>
        <charset val="134"/>
      </rPr>
      <t>第四方服务费</t>
    </r>
    <phoneticPr fontId="13" type="noConversion"/>
  </si>
  <si>
    <r>
      <t>12. 4th Party Tax-</t>
    </r>
    <r>
      <rPr>
        <b/>
        <sz val="10"/>
        <rFont val="微软雅黑"/>
        <family val="2"/>
        <charset val="134"/>
      </rPr>
      <t>第四方税费</t>
    </r>
    <phoneticPr fontId="13" type="noConversion"/>
  </si>
  <si>
    <r>
      <t>13. HCO Management Fee-HCO</t>
    </r>
    <r>
      <rPr>
        <b/>
        <sz val="10"/>
        <rFont val="微软雅黑"/>
        <family val="2"/>
        <charset val="134"/>
      </rPr>
      <t>管理费</t>
    </r>
    <r>
      <rPr>
        <b/>
        <sz val="10"/>
        <rFont val="Trebuchet MS"/>
        <family val="2"/>
      </rPr>
      <t>10%</t>
    </r>
    <phoneticPr fontId="13" type="noConversion"/>
  </si>
  <si>
    <r>
      <t>14. HCO Tax-HCO</t>
    </r>
    <r>
      <rPr>
        <b/>
        <sz val="10"/>
        <rFont val="微软雅黑"/>
        <family val="2"/>
        <charset val="134"/>
      </rPr>
      <t>税费</t>
    </r>
    <phoneticPr fontId="13" type="noConversion"/>
  </si>
  <si>
    <r>
      <t>Total-</t>
    </r>
    <r>
      <rPr>
        <b/>
        <sz val="11"/>
        <color theme="0"/>
        <rFont val="宋体"/>
        <family val="3"/>
        <charset val="134"/>
      </rPr>
      <t>总计</t>
    </r>
  </si>
  <si>
    <r>
      <t>Total-</t>
    </r>
    <r>
      <rPr>
        <b/>
        <sz val="11"/>
        <color theme="0"/>
        <rFont val="宋体"/>
        <family val="3"/>
        <charset val="134"/>
      </rPr>
      <t>总计</t>
    </r>
    <phoneticPr fontId="13" type="noConversion"/>
  </si>
  <si>
    <t>6.72%</t>
    <phoneticPr fontId="13" type="noConversion"/>
  </si>
  <si>
    <t>新增</t>
    <phoneticPr fontId="13" type="noConversion"/>
  </si>
  <si>
    <t>北京发布会</t>
    <phoneticPr fontId="13" type="noConversion"/>
  </si>
  <si>
    <t>南京筛查项目</t>
    <phoneticPr fontId="13" type="noConversion"/>
  </si>
  <si>
    <t>麦田执行费用</t>
    <phoneticPr fontId="13" type="noConversion"/>
  </si>
  <si>
    <t>套</t>
    <phoneticPr fontId="13" type="noConversion"/>
  </si>
  <si>
    <t>无此项补贴</t>
    <phoneticPr fontId="13" type="noConversion"/>
  </si>
  <si>
    <t>5人，按实际结算</t>
    <phoneticPr fontId="13" type="noConversion"/>
  </si>
  <si>
    <t>5人，4人南京上海往返，1人南京北京往返，按实际结算</t>
    <phoneticPr fontId="13" type="noConversion"/>
  </si>
  <si>
    <t>协会费用</t>
    <phoneticPr fontId="25" type="noConversion"/>
  </si>
  <si>
    <t>江苏省肿瘤医院、南京锁金村科技广场</t>
    <phoneticPr fontId="13" type="noConversion"/>
  </si>
  <si>
    <t>Project Name
项目名称</t>
  </si>
  <si>
    <t>肺癌筛查防治公益联盟发布会</t>
    <phoneticPr fontId="13" type="noConversion"/>
  </si>
  <si>
    <t>AZ User Name
AZ 用户</t>
  </si>
  <si>
    <r>
      <t>HCO Name
HCO</t>
    </r>
    <r>
      <rPr>
        <sz val="10"/>
        <rFont val="微软雅黑"/>
        <family val="2"/>
        <charset val="134"/>
      </rPr>
      <t>全称</t>
    </r>
    <phoneticPr fontId="13" type="noConversion"/>
  </si>
  <si>
    <t>中国医药教育协会</t>
    <phoneticPr fontId="13" type="noConversion"/>
  </si>
  <si>
    <t>Business Unit
事业部</t>
  </si>
  <si>
    <t>OC</t>
    <phoneticPr fontId="13" type="noConversion"/>
  </si>
  <si>
    <t>4ty Party
第四方供应商全称</t>
  </si>
  <si>
    <t>上海麦田公共关系咨询有限公司</t>
  </si>
  <si>
    <t>Event Number
活动场次</t>
  </si>
  <si>
    <t xml:space="preserve">Funding source
支持类型 </t>
  </si>
  <si>
    <t>第三方赞助</t>
    <phoneticPr fontId="13" type="noConversion"/>
  </si>
  <si>
    <t>Event Date
活动日期</t>
  </si>
  <si>
    <t>2019.11.16</t>
    <phoneticPr fontId="13" type="noConversion"/>
  </si>
  <si>
    <t>洪悦</t>
    <phoneticPr fontId="13" type="noConversion"/>
  </si>
  <si>
    <t>肺癌移动筛查江苏南京站-结算表</t>
    <phoneticPr fontId="13" type="noConversion"/>
  </si>
  <si>
    <t>肺癌移动筛查江苏南京站</t>
    <phoneticPr fontId="13" type="noConversion"/>
  </si>
  <si>
    <t>医护人员差旅（CT医师1人，阅片医生1人，点内人员1人）</t>
    <phoneticPr fontId="13" type="noConversion"/>
  </si>
  <si>
    <t>住宿，按实际结算</t>
    <phoneticPr fontId="13" type="noConversion"/>
  </si>
  <si>
    <t>高铁，按实际结算</t>
    <phoneticPr fontId="13" type="noConversion"/>
  </si>
  <si>
    <t>新增，一人3天</t>
    <phoneticPr fontId="13" type="noConversion"/>
  </si>
  <si>
    <t>餐费、交通费、通讯费，3人5天</t>
    <phoneticPr fontId="13" type="noConversion"/>
  </si>
  <si>
    <t>专业跳操教练，现场教跳肺扬操，需提前学习肺扬操，含服装。一天跳5次，一次跳2遍（演示＋教学）</t>
    <phoneticPr fontId="13" type="noConversion"/>
  </si>
  <si>
    <t>新增，一人1天</t>
    <phoneticPr fontId="13" type="noConversion"/>
  </si>
  <si>
    <t>2-15</t>
    <phoneticPr fontId="13" type="noConversion"/>
  </si>
  <si>
    <t>2019.11.19-23</t>
    <phoneticPr fontId="13" type="noConversion"/>
  </si>
  <si>
    <t>优惠价</t>
    <phoneticPr fontId="13" type="noConversion"/>
  </si>
  <si>
    <t>肺癌筛查防治公益行动发布会&amp;江苏筛查项目 结算单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</si>
</sst>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¥&quot;#,##0.00_);[Red]\(&quot;¥&quot;#,##0.00\)"/>
    <numFmt numFmtId="177" formatCode="[$¥-804]#,##0.00;[$¥-804]\-#,##0.00"/>
    <numFmt numFmtId="178" formatCode="#,##0.00_ "/>
    <numFmt numFmtId="179" formatCode="0.00_ "/>
    <numFmt numFmtId="180" formatCode="#,##0.00_);[Red]\(#,##0.00\)"/>
  </numFmts>
  <fonts count="50">
    <font>
      <sz val="12"/>
      <name val="宋体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i/>
      <sz val="10"/>
      <color indexed="8"/>
      <name val="Trebuchet MS"/>
      <family val="2"/>
    </font>
    <font>
      <sz val="12"/>
      <name val="宋体"/>
      <family val="3"/>
      <charset val="134"/>
    </font>
    <font>
      <sz val="11"/>
      <name val="Trebuchet MS"/>
      <family val="2"/>
    </font>
    <font>
      <b/>
      <sz val="10"/>
      <color theme="0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Trebuchet MS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8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name val="微软雅黑"/>
      <family val="2"/>
      <charset val="134"/>
    </font>
    <font>
      <sz val="30"/>
      <name val="微软雅黑"/>
      <family val="2"/>
      <charset val="134"/>
    </font>
    <font>
      <sz val="2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i/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i/>
      <sz val="10"/>
      <color theme="1"/>
      <name val="微软雅黑"/>
      <family val="2"/>
      <charset val="134"/>
    </font>
    <font>
      <sz val="10"/>
      <color theme="1"/>
      <name val="Trebuchet MS"/>
      <family val="2"/>
    </font>
    <font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9">
    <xf numFmtId="177" fontId="0" fillId="0" borderId="0"/>
    <xf numFmtId="177" fontId="1" fillId="0" borderId="0"/>
    <xf numFmtId="177" fontId="2" fillId="0" borderId="0" applyProtection="0"/>
    <xf numFmtId="177" fontId="2" fillId="0" borderId="0" applyProtection="0"/>
    <xf numFmtId="177" fontId="2" fillId="0" borderId="0" applyProtection="0"/>
    <xf numFmtId="177" fontId="8" fillId="0" borderId="0"/>
    <xf numFmtId="43" fontId="26" fillId="0" borderId="0" applyFont="0" applyFill="0" applyBorder="0" applyAlignment="0" applyProtection="0">
      <alignment vertical="center"/>
    </xf>
    <xf numFmtId="177" fontId="8" fillId="0" borderId="0"/>
    <xf numFmtId="177" fontId="8" fillId="0" borderId="0"/>
  </cellStyleXfs>
  <cellXfs count="299">
    <xf numFmtId="177" fontId="0" fillId="0" borderId="0" xfId="0"/>
    <xf numFmtId="177" fontId="4" fillId="2" borderId="1" xfId="1" applyFont="1" applyFill="1" applyBorder="1" applyAlignment="1" applyProtection="1">
      <alignment horizontal="left" vertical="center" wrapText="1"/>
      <protection locked="0"/>
    </xf>
    <xf numFmtId="177" fontId="3" fillId="0" borderId="0" xfId="5" applyFont="1"/>
    <xf numFmtId="177" fontId="3" fillId="0" borderId="0" xfId="5" applyFont="1" applyFill="1"/>
    <xf numFmtId="177" fontId="3" fillId="0" borderId="1" xfId="5" applyFont="1" applyBorder="1" applyAlignment="1" applyProtection="1">
      <alignment horizontal="center"/>
      <protection locked="0"/>
    </xf>
    <xf numFmtId="177" fontId="3" fillId="0" borderId="0" xfId="5" applyNumberFormat="1" applyFont="1"/>
    <xf numFmtId="177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3" fillId="0" borderId="0" xfId="5" applyNumberFormat="1" applyFont="1" applyFill="1"/>
    <xf numFmtId="177" fontId="12" fillId="3" borderId="1" xfId="1" applyNumberFormat="1" applyFont="1" applyFill="1" applyBorder="1" applyAlignment="1" applyProtection="1">
      <alignment horizontal="center"/>
      <protection locked="0"/>
    </xf>
    <xf numFmtId="177" fontId="9" fillId="0" borderId="0" xfId="5" applyFont="1"/>
    <xf numFmtId="177" fontId="9" fillId="0" borderId="0" xfId="5" applyFont="1" applyFill="1"/>
    <xf numFmtId="177" fontId="0" fillId="0" borderId="0" xfId="0" applyAlignment="1">
      <alignment horizontal="left" vertical="center"/>
    </xf>
    <xf numFmtId="177" fontId="8" fillId="0" borderId="0" xfId="0" applyFont="1" applyAlignment="1">
      <alignment horizontal="left" vertical="center"/>
    </xf>
    <xf numFmtId="177" fontId="17" fillId="0" borderId="1" xfId="0" applyFont="1" applyFill="1" applyBorder="1" applyAlignment="1" applyProtection="1">
      <alignment horizontal="left" vertical="center" wrapText="1"/>
    </xf>
    <xf numFmtId="177" fontId="16" fillId="0" borderId="1" xfId="2" applyFont="1" applyFill="1" applyBorder="1" applyAlignment="1">
      <alignment horizontal="center" vertical="center"/>
    </xf>
    <xf numFmtId="177" fontId="17" fillId="4" borderId="1" xfId="0" applyFont="1" applyFill="1" applyBorder="1" applyAlignment="1" applyProtection="1">
      <alignment horizontal="left" vertical="center" wrapText="1"/>
    </xf>
    <xf numFmtId="177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77" fontId="18" fillId="0" borderId="1" xfId="5" applyFont="1" applyBorder="1" applyAlignment="1" applyProtection="1">
      <alignment horizontal="left"/>
      <protection locked="0"/>
    </xf>
    <xf numFmtId="177" fontId="19" fillId="0" borderId="1" xfId="0" applyFont="1" applyBorder="1" applyAlignment="1">
      <alignment horizontal="left" vertical="center"/>
    </xf>
    <xf numFmtId="177" fontId="18" fillId="0" borderId="1" xfId="0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right" vertical="center"/>
    </xf>
    <xf numFmtId="177" fontId="3" fillId="0" borderId="0" xfId="5" applyFont="1" applyFill="1" applyAlignment="1">
      <alignment horizontal="center"/>
    </xf>
    <xf numFmtId="177" fontId="16" fillId="4" borderId="1" xfId="2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right" vertical="center"/>
    </xf>
    <xf numFmtId="177" fontId="17" fillId="4" borderId="1" xfId="0" applyFont="1" applyFill="1" applyBorder="1" applyAlignment="1">
      <alignment horizontal="left" vertical="center" wrapText="1"/>
    </xf>
    <xf numFmtId="177" fontId="18" fillId="0" borderId="0" xfId="0" applyFont="1" applyAlignment="1">
      <alignment vertical="center"/>
    </xf>
    <xf numFmtId="177" fontId="20" fillId="0" borderId="0" xfId="5" applyFont="1"/>
    <xf numFmtId="177" fontId="18" fillId="4" borderId="1" xfId="0" applyFont="1" applyFill="1" applyBorder="1" applyAlignment="1" applyProtection="1">
      <alignment horizontal="left" vertical="center" wrapText="1"/>
    </xf>
    <xf numFmtId="177" fontId="17" fillId="4" borderId="1" xfId="2" applyFont="1" applyFill="1" applyBorder="1" applyAlignment="1">
      <alignment horizontal="center" vertical="center"/>
    </xf>
    <xf numFmtId="177" fontId="0" fillId="4" borderId="0" xfId="0" applyFill="1" applyAlignment="1">
      <alignment horizontal="left" vertical="center"/>
    </xf>
    <xf numFmtId="177" fontId="3" fillId="0" borderId="0" xfId="5" applyNumberFormat="1" applyFont="1" applyFill="1"/>
    <xf numFmtId="176" fontId="17" fillId="4" borderId="1" xfId="0" applyNumberFormat="1" applyFont="1" applyFill="1" applyBorder="1" applyAlignment="1">
      <alignment horizontal="right" vertical="center"/>
    </xf>
    <xf numFmtId="177" fontId="5" fillId="2" borderId="1" xfId="1" applyFont="1" applyFill="1" applyBorder="1" applyAlignment="1" applyProtection="1">
      <alignment vertical="center" wrapText="1"/>
      <protection locked="0"/>
    </xf>
    <xf numFmtId="177" fontId="10" fillId="3" borderId="1" xfId="5" applyFont="1" applyFill="1" applyBorder="1" applyAlignment="1">
      <alignment horizontal="center" wrapText="1"/>
    </xf>
    <xf numFmtId="177" fontId="10" fillId="3" borderId="1" xfId="1" applyFont="1" applyFill="1" applyBorder="1" applyAlignment="1" applyProtection="1">
      <alignment horizontal="center" vertical="center" wrapText="1"/>
      <protection locked="0"/>
    </xf>
    <xf numFmtId="177" fontId="10" fillId="3" borderId="1" xfId="5" applyFont="1" applyFill="1" applyBorder="1" applyAlignment="1" applyProtection="1">
      <alignment horizontal="center" wrapText="1"/>
      <protection locked="0"/>
    </xf>
    <xf numFmtId="177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177" fontId="12" fillId="3" borderId="1" xfId="5" applyFont="1" applyFill="1" applyBorder="1" applyAlignment="1" applyProtection="1">
      <alignment horizontal="center" vertical="center"/>
      <protection locked="0"/>
    </xf>
    <xf numFmtId="49" fontId="3" fillId="0" borderId="1" xfId="5" applyNumberFormat="1" applyFont="1" applyBorder="1" applyAlignment="1">
      <alignment horizontal="center"/>
    </xf>
    <xf numFmtId="177" fontId="3" fillId="0" borderId="1" xfId="5" applyFont="1" applyFill="1" applyBorder="1" applyAlignment="1" applyProtection="1">
      <alignment horizontal="center"/>
      <protection locked="0"/>
    </xf>
    <xf numFmtId="177" fontId="3" fillId="6" borderId="1" xfId="5" applyFont="1" applyFill="1" applyBorder="1"/>
    <xf numFmtId="177" fontId="18" fillId="0" borderId="1" xfId="0" applyNumberFormat="1" applyFont="1" applyBorder="1" applyAlignment="1">
      <alignment horizontal="center" vertical="center"/>
    </xf>
    <xf numFmtId="177" fontId="18" fillId="4" borderId="1" xfId="0" applyNumberFormat="1" applyFont="1" applyFill="1" applyBorder="1" applyAlignment="1">
      <alignment horizontal="center" vertical="center"/>
    </xf>
    <xf numFmtId="177" fontId="18" fillId="4" borderId="1" xfId="0" applyFont="1" applyFill="1" applyBorder="1" applyAlignment="1" applyProtection="1">
      <alignment vertical="center" wrapText="1"/>
    </xf>
    <xf numFmtId="177" fontId="17" fillId="4" borderId="1" xfId="0" applyNumberFormat="1" applyFont="1" applyFill="1" applyBorder="1" applyAlignment="1">
      <alignment horizontal="center" vertical="center"/>
    </xf>
    <xf numFmtId="177" fontId="23" fillId="0" borderId="0" xfId="5" applyFont="1" applyAlignment="1">
      <alignment horizontal="center" vertical="center"/>
    </xf>
    <xf numFmtId="177" fontId="4" fillId="7" borderId="1" xfId="1" applyFont="1" applyFill="1" applyBorder="1" applyAlignment="1" applyProtection="1">
      <alignment horizontal="left" vertical="center"/>
      <protection locked="0"/>
    </xf>
    <xf numFmtId="177" fontId="28" fillId="0" borderId="1" xfId="0" applyFont="1" applyFill="1" applyBorder="1" applyAlignment="1">
      <alignment vertical="center" wrapText="1"/>
    </xf>
    <xf numFmtId="177" fontId="18" fillId="4" borderId="1" xfId="0" applyFont="1" applyFill="1" applyBorder="1" applyAlignment="1">
      <alignment horizontal="left" vertical="center"/>
    </xf>
    <xf numFmtId="177" fontId="30" fillId="7" borderId="2" xfId="0" applyFont="1" applyFill="1" applyBorder="1" applyAlignment="1">
      <alignment horizontal="center" vertical="center" wrapText="1"/>
    </xf>
    <xf numFmtId="177" fontId="27" fillId="7" borderId="1" xfId="0" applyFont="1" applyFill="1" applyBorder="1" applyAlignment="1">
      <alignment horizontal="left" vertical="center"/>
    </xf>
    <xf numFmtId="177" fontId="28" fillId="4" borderId="1" xfId="0" applyFont="1" applyFill="1" applyBorder="1" applyAlignment="1">
      <alignment vertical="center" wrapText="1"/>
    </xf>
    <xf numFmtId="177" fontId="11" fillId="3" borderId="2" xfId="1" applyFont="1" applyFill="1" applyBorder="1" applyAlignment="1" applyProtection="1">
      <alignment horizontal="right"/>
      <protection locked="0"/>
    </xf>
    <xf numFmtId="177" fontId="21" fillId="3" borderId="2" xfId="1" applyFont="1" applyFill="1" applyBorder="1" applyAlignment="1" applyProtection="1">
      <alignment horizontal="right"/>
      <protection locked="0"/>
    </xf>
    <xf numFmtId="179" fontId="31" fillId="4" borderId="1" xfId="8" applyNumberFormat="1" applyFont="1" applyFill="1" applyBorder="1" applyAlignment="1">
      <alignment vertical="center"/>
    </xf>
    <xf numFmtId="176" fontId="31" fillId="4" borderId="1" xfId="0" applyNumberFormat="1" applyFont="1" applyFill="1" applyBorder="1" applyAlignment="1">
      <alignment horizontal="right" vertical="center"/>
    </xf>
    <xf numFmtId="177" fontId="31" fillId="4" borderId="1" xfId="0" applyFont="1" applyFill="1" applyBorder="1" applyAlignment="1" applyProtection="1">
      <alignment vertical="center" wrapText="1"/>
    </xf>
    <xf numFmtId="177" fontId="31" fillId="4" borderId="1" xfId="0" applyFont="1" applyFill="1" applyBorder="1" applyAlignment="1" applyProtection="1">
      <alignment horizontal="left" vertical="center" wrapText="1"/>
    </xf>
    <xf numFmtId="179" fontId="31" fillId="9" borderId="8" xfId="8" applyNumberFormat="1" applyFont="1" applyFill="1" applyBorder="1" applyAlignment="1">
      <alignment horizontal="left" vertical="center"/>
    </xf>
    <xf numFmtId="177" fontId="8" fillId="4" borderId="0" xfId="0" applyFont="1" applyFill="1" applyAlignment="1">
      <alignment horizontal="left" vertical="center"/>
    </xf>
    <xf numFmtId="177" fontId="33" fillId="4" borderId="0" xfId="0" applyFont="1" applyFill="1" applyBorder="1" applyAlignment="1">
      <alignment horizontal="center" vertical="center"/>
    </xf>
    <xf numFmtId="177" fontId="0" fillId="0" borderId="0" xfId="0" applyAlignment="1">
      <alignment vertical="center"/>
    </xf>
    <xf numFmtId="177" fontId="29" fillId="0" borderId="0" xfId="0" applyFont="1" applyAlignment="1">
      <alignment horizontal="center" vertical="center"/>
    </xf>
    <xf numFmtId="177" fontId="29" fillId="0" borderId="0" xfId="0" applyFont="1" applyAlignment="1">
      <alignment horizontal="right" vertical="center" wrapText="1"/>
    </xf>
    <xf numFmtId="177" fontId="34" fillId="10" borderId="0" xfId="0" applyFont="1" applyFill="1" applyAlignment="1">
      <alignment vertical="center" wrapText="1"/>
    </xf>
    <xf numFmtId="177" fontId="29" fillId="0" borderId="0" xfId="0" applyFont="1" applyAlignment="1">
      <alignment vertical="center"/>
    </xf>
    <xf numFmtId="180" fontId="29" fillId="0" borderId="0" xfId="0" applyNumberFormat="1" applyFont="1" applyAlignment="1">
      <alignment vertical="center"/>
    </xf>
    <xf numFmtId="177" fontId="35" fillId="11" borderId="1" xfId="0" applyFont="1" applyFill="1" applyBorder="1" applyAlignment="1">
      <alignment horizontal="center" vertical="center"/>
    </xf>
    <xf numFmtId="177" fontId="29" fillId="0" borderId="1" xfId="0" applyFont="1" applyBorder="1" applyAlignment="1">
      <alignment horizontal="left" vertical="center" wrapText="1"/>
    </xf>
    <xf numFmtId="43" fontId="29" fillId="0" borderId="1" xfId="6" applyFont="1" applyBorder="1" applyAlignment="1">
      <alignment vertical="center"/>
    </xf>
    <xf numFmtId="43" fontId="29" fillId="0" borderId="1" xfId="6" applyNumberFormat="1" applyFont="1" applyBorder="1" applyAlignment="1">
      <alignment vertical="center"/>
    </xf>
    <xf numFmtId="177" fontId="29" fillId="0" borderId="1" xfId="0" applyFont="1" applyBorder="1" applyAlignment="1">
      <alignment horizontal="center" vertical="center" wrapText="1"/>
    </xf>
    <xf numFmtId="177" fontId="17" fillId="4" borderId="1" xfId="0" applyFont="1" applyFill="1" applyBorder="1" applyAlignment="1">
      <alignment vertical="center" wrapText="1"/>
    </xf>
    <xf numFmtId="177" fontId="37" fillId="0" borderId="0" xfId="5" applyFont="1" applyAlignment="1">
      <alignment vertical="center"/>
    </xf>
    <xf numFmtId="177" fontId="18" fillId="0" borderId="0" xfId="5" applyFont="1"/>
    <xf numFmtId="177" fontId="18" fillId="0" borderId="0" xfId="5" applyNumberFormat="1" applyFont="1"/>
    <xf numFmtId="177" fontId="18" fillId="0" borderId="0" xfId="5" applyFont="1" applyFill="1"/>
    <xf numFmtId="177" fontId="18" fillId="0" borderId="0" xfId="5" applyNumberFormat="1" applyFont="1" applyFill="1"/>
    <xf numFmtId="177" fontId="18" fillId="6" borderId="1" xfId="5" applyFont="1" applyFill="1" applyBorder="1"/>
    <xf numFmtId="177" fontId="40" fillId="3" borderId="10" xfId="5" applyFont="1" applyFill="1" applyBorder="1" applyAlignment="1">
      <alignment horizontal="center" wrapText="1"/>
    </xf>
    <xf numFmtId="177" fontId="40" fillId="3" borderId="11" xfId="1" applyFont="1" applyFill="1" applyBorder="1" applyAlignment="1" applyProtection="1">
      <alignment horizontal="center" vertical="center" wrapText="1"/>
      <protection locked="0"/>
    </xf>
    <xf numFmtId="177" fontId="40" fillId="3" borderId="12" xfId="5" applyFont="1" applyFill="1" applyBorder="1" applyAlignment="1" applyProtection="1">
      <alignment horizontal="center" wrapText="1"/>
      <protection locked="0"/>
    </xf>
    <xf numFmtId="177" fontId="40" fillId="3" borderId="12" xfId="1" applyNumberFormat="1" applyFont="1" applyFill="1" applyBorder="1" applyAlignment="1" applyProtection="1">
      <alignment horizontal="center" vertical="center" wrapText="1"/>
      <protection locked="0"/>
    </xf>
    <xf numFmtId="177" fontId="40" fillId="3" borderId="12" xfId="1" applyFont="1" applyFill="1" applyBorder="1" applyAlignment="1" applyProtection="1">
      <alignment horizontal="center" vertical="center" wrapText="1"/>
      <protection locked="0"/>
    </xf>
    <xf numFmtId="177" fontId="40" fillId="3" borderId="13" xfId="1" applyNumberFormat="1" applyFont="1" applyFill="1" applyBorder="1" applyAlignment="1" applyProtection="1">
      <alignment horizontal="center" vertical="center" wrapText="1"/>
      <protection locked="0"/>
    </xf>
    <xf numFmtId="177" fontId="40" fillId="3" borderId="14" xfId="5" applyFont="1" applyFill="1" applyBorder="1" applyAlignment="1" applyProtection="1">
      <alignment horizontal="center" wrapText="1"/>
      <protection locked="0"/>
    </xf>
    <xf numFmtId="177" fontId="36" fillId="6" borderId="6" xfId="1" applyFont="1" applyFill="1" applyBorder="1" applyAlignment="1" applyProtection="1">
      <alignment horizontal="left" vertical="center"/>
      <protection locked="0"/>
    </xf>
    <xf numFmtId="177" fontId="18" fillId="6" borderId="6" xfId="5" applyFont="1" applyFill="1" applyBorder="1" applyAlignment="1"/>
    <xf numFmtId="177" fontId="36" fillId="6" borderId="15" xfId="1" applyFont="1" applyFill="1" applyBorder="1" applyAlignment="1" applyProtection="1">
      <alignment horizontal="left" vertical="center" wrapText="1"/>
      <protection locked="0"/>
    </xf>
    <xf numFmtId="177" fontId="36" fillId="6" borderId="16" xfId="1" applyFont="1" applyFill="1" applyBorder="1" applyAlignment="1" applyProtection="1">
      <alignment horizontal="left" vertical="center" wrapText="1"/>
      <protection locked="0"/>
    </xf>
    <xf numFmtId="177" fontId="36" fillId="6" borderId="17" xfId="1" applyFont="1" applyFill="1" applyBorder="1" applyAlignment="1" applyProtection="1">
      <alignment horizontal="left" vertical="center" wrapText="1"/>
      <protection locked="0"/>
    </xf>
    <xf numFmtId="177" fontId="18" fillId="6" borderId="0" xfId="5" applyFont="1" applyFill="1" applyAlignment="1"/>
    <xf numFmtId="49" fontId="18" fillId="4" borderId="18" xfId="5" applyNumberFormat="1" applyFont="1" applyFill="1" applyBorder="1" applyAlignment="1">
      <alignment horizontal="center"/>
    </xf>
    <xf numFmtId="177" fontId="16" fillId="4" borderId="6" xfId="1" applyFont="1" applyFill="1" applyBorder="1" applyAlignment="1" applyProtection="1">
      <alignment wrapText="1"/>
      <protection locked="0"/>
    </xf>
    <xf numFmtId="177" fontId="18" fillId="4" borderId="6" xfId="5" applyFont="1" applyFill="1" applyBorder="1" applyAlignment="1" applyProtection="1">
      <alignment horizontal="center"/>
      <protection locked="0"/>
    </xf>
    <xf numFmtId="177" fontId="16" fillId="4" borderId="6" xfId="1" applyNumberFormat="1" applyFont="1" applyFill="1" applyBorder="1" applyAlignment="1" applyProtection="1">
      <alignment horizontal="left" vertical="center" wrapText="1"/>
      <protection locked="0"/>
    </xf>
    <xf numFmtId="178" fontId="16" fillId="4" borderId="6" xfId="1" applyNumberFormat="1" applyFont="1" applyFill="1" applyBorder="1" applyAlignment="1" applyProtection="1">
      <alignment horizontal="center" vertical="center" wrapText="1"/>
      <protection locked="0"/>
    </xf>
    <xf numFmtId="177" fontId="16" fillId="4" borderId="6" xfId="1" applyNumberFormat="1" applyFont="1" applyFill="1" applyBorder="1" applyAlignment="1" applyProtection="1">
      <alignment horizontal="center" vertical="center"/>
      <protection locked="0"/>
    </xf>
    <xf numFmtId="177" fontId="18" fillId="4" borderId="19" xfId="5" applyFont="1" applyFill="1" applyBorder="1" applyAlignment="1" applyProtection="1">
      <alignment horizontal="left" vertical="center"/>
      <protection locked="0"/>
    </xf>
    <xf numFmtId="49" fontId="18" fillId="4" borderId="20" xfId="5" applyNumberFormat="1" applyFont="1" applyFill="1" applyBorder="1" applyAlignment="1">
      <alignment horizontal="center"/>
    </xf>
    <xf numFmtId="177" fontId="16" fillId="4" borderId="1" xfId="1" applyFont="1" applyFill="1" applyBorder="1" applyAlignment="1" applyProtection="1">
      <alignment wrapText="1"/>
      <protection locked="0"/>
    </xf>
    <xf numFmtId="177" fontId="18" fillId="4" borderId="1" xfId="5" applyFont="1" applyFill="1" applyBorder="1" applyAlignment="1" applyProtection="1">
      <alignment horizontal="center"/>
      <protection locked="0"/>
    </xf>
    <xf numFmtId="177" fontId="16" fillId="4" borderId="1" xfId="1" applyNumberFormat="1" applyFont="1" applyFill="1" applyBorder="1" applyAlignment="1" applyProtection="1">
      <alignment horizontal="left" vertical="center" wrapText="1"/>
      <protection locked="0"/>
    </xf>
    <xf numFmtId="178" fontId="16" fillId="4" borderId="1" xfId="1" applyNumberFormat="1" applyFont="1" applyFill="1" applyBorder="1" applyAlignment="1" applyProtection="1">
      <alignment horizontal="center" vertical="center" wrapText="1"/>
      <protection locked="0"/>
    </xf>
    <xf numFmtId="177" fontId="18" fillId="4" borderId="21" xfId="5" applyFont="1" applyFill="1" applyBorder="1" applyAlignment="1" applyProtection="1">
      <alignment horizontal="left" vertical="center"/>
      <protection locked="0"/>
    </xf>
    <xf numFmtId="177" fontId="16" fillId="4" borderId="1" xfId="1" applyFont="1" applyFill="1" applyBorder="1" applyProtection="1">
      <protection locked="0"/>
    </xf>
    <xf numFmtId="177" fontId="41" fillId="4" borderId="1" xfId="1" applyFont="1" applyFill="1" applyBorder="1" applyAlignment="1" applyProtection="1">
      <alignment horizontal="center"/>
      <protection locked="0"/>
    </xf>
    <xf numFmtId="177" fontId="18" fillId="4" borderId="21" xfId="5" applyFont="1" applyFill="1" applyBorder="1" applyAlignment="1" applyProtection="1">
      <alignment horizontal="center" vertical="center"/>
      <protection locked="0"/>
    </xf>
    <xf numFmtId="177" fontId="42" fillId="0" borderId="0" xfId="5" applyFont="1" applyFill="1"/>
    <xf numFmtId="177" fontId="18" fillId="4" borderId="21" xfId="5" applyFont="1" applyFill="1" applyBorder="1" applyAlignment="1" applyProtection="1">
      <alignment horizontal="left" vertical="center" wrapText="1"/>
      <protection locked="0"/>
    </xf>
    <xf numFmtId="177" fontId="44" fillId="3" borderId="1" xfId="1" applyNumberFormat="1" applyFont="1" applyFill="1" applyBorder="1" applyAlignment="1" applyProtection="1">
      <alignment horizontal="center"/>
      <protection locked="0"/>
    </xf>
    <xf numFmtId="177" fontId="44" fillId="3" borderId="2" xfId="1" applyNumberFormat="1" applyFont="1" applyFill="1" applyBorder="1" applyAlignment="1" applyProtection="1">
      <alignment horizontal="center"/>
      <protection locked="0"/>
    </xf>
    <xf numFmtId="177" fontId="43" fillId="3" borderId="2" xfId="1" applyNumberFormat="1" applyFont="1" applyFill="1" applyBorder="1" applyAlignment="1" applyProtection="1">
      <alignment horizontal="center"/>
      <protection locked="0"/>
    </xf>
    <xf numFmtId="177" fontId="44" fillId="3" borderId="21" xfId="5" applyFont="1" applyFill="1" applyBorder="1" applyAlignment="1" applyProtection="1">
      <alignment horizontal="center" vertical="center"/>
      <protection locked="0"/>
    </xf>
    <xf numFmtId="177" fontId="36" fillId="2" borderId="1" xfId="1" applyFont="1" applyFill="1" applyBorder="1" applyAlignment="1" applyProtection="1">
      <alignment horizontal="left" vertical="center"/>
      <protection locked="0"/>
    </xf>
    <xf numFmtId="177" fontId="36" fillId="2" borderId="1" xfId="1" applyFont="1" applyFill="1" applyBorder="1" applyAlignment="1" applyProtection="1">
      <alignment horizontal="left" vertical="center" wrapText="1"/>
      <protection locked="0"/>
    </xf>
    <xf numFmtId="177" fontId="45" fillId="2" borderId="1" xfId="1" applyFont="1" applyFill="1" applyBorder="1" applyAlignment="1" applyProtection="1">
      <alignment horizontal="left" vertical="center" wrapText="1"/>
      <protection locked="0"/>
    </xf>
    <xf numFmtId="177" fontId="45" fillId="2" borderId="2" xfId="1" applyFont="1" applyFill="1" applyBorder="1" applyAlignment="1" applyProtection="1">
      <alignment horizontal="left" vertical="center" wrapText="1"/>
      <protection locked="0"/>
    </xf>
    <xf numFmtId="177" fontId="45" fillId="2" borderId="21" xfId="1" applyFont="1" applyFill="1" applyBorder="1" applyAlignment="1" applyProtection="1">
      <alignment horizontal="left" vertical="center" wrapText="1"/>
      <protection locked="0"/>
    </xf>
    <xf numFmtId="49" fontId="18" fillId="0" borderId="18" xfId="5" applyNumberFormat="1" applyFont="1" applyBorder="1" applyAlignment="1">
      <alignment horizontal="center"/>
    </xf>
    <xf numFmtId="177" fontId="16" fillId="9" borderId="6" xfId="1" applyFont="1" applyFill="1" applyBorder="1" applyAlignment="1" applyProtection="1">
      <alignment wrapText="1"/>
      <protection locked="0"/>
    </xf>
    <xf numFmtId="177" fontId="18" fillId="0" borderId="6" xfId="5" applyFont="1" applyBorder="1" applyAlignment="1" applyProtection="1">
      <alignment horizontal="center"/>
      <protection locked="0"/>
    </xf>
    <xf numFmtId="178" fontId="16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6" xfId="1" applyNumberFormat="1" applyFont="1" applyFill="1" applyBorder="1" applyAlignment="1" applyProtection="1">
      <alignment horizontal="center" vertical="center"/>
      <protection locked="0"/>
    </xf>
    <xf numFmtId="177" fontId="18" fillId="0" borderId="19" xfId="5" applyFont="1" applyFill="1" applyBorder="1" applyAlignment="1" applyProtection="1">
      <alignment horizontal="left" vertical="center"/>
      <protection locked="0"/>
    </xf>
    <xf numFmtId="49" fontId="18" fillId="0" borderId="20" xfId="5" applyNumberFormat="1" applyFont="1" applyBorder="1" applyAlignment="1">
      <alignment horizontal="center"/>
    </xf>
    <xf numFmtId="177" fontId="17" fillId="9" borderId="1" xfId="1" applyFont="1" applyFill="1" applyBorder="1" applyAlignment="1" applyProtection="1">
      <alignment wrapText="1"/>
      <protection locked="0"/>
    </xf>
    <xf numFmtId="177" fontId="17" fillId="0" borderId="1" xfId="5" applyFont="1" applyBorder="1" applyAlignment="1" applyProtection="1">
      <alignment horizontal="center"/>
      <protection locked="0"/>
    </xf>
    <xf numFmtId="177" fontId="17" fillId="4" borderId="1" xfId="1" applyNumberFormat="1" applyFont="1" applyFill="1" applyBorder="1" applyAlignment="1" applyProtection="1">
      <alignment horizontal="left" vertical="center" wrapText="1"/>
      <protection locked="0"/>
    </xf>
    <xf numFmtId="178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6" xfId="1" applyNumberFormat="1" applyFont="1" applyFill="1" applyBorder="1" applyAlignment="1" applyProtection="1">
      <alignment horizontal="center" vertical="center"/>
      <protection locked="0"/>
    </xf>
    <xf numFmtId="177" fontId="28" fillId="0" borderId="21" xfId="5" applyFont="1" applyFill="1" applyBorder="1" applyAlignment="1" applyProtection="1">
      <alignment horizontal="left" vertical="center"/>
      <protection locked="0"/>
    </xf>
    <xf numFmtId="177" fontId="17" fillId="9" borderId="1" xfId="1" applyFont="1" applyFill="1" applyBorder="1" applyProtection="1">
      <protection locked="0"/>
    </xf>
    <xf numFmtId="177" fontId="17" fillId="9" borderId="1" xfId="1" applyFont="1" applyFill="1" applyBorder="1" applyAlignment="1" applyProtection="1">
      <alignment horizontal="center"/>
      <protection locked="0"/>
    </xf>
    <xf numFmtId="177" fontId="16" fillId="9" borderId="1" xfId="1" applyFont="1" applyFill="1" applyBorder="1" applyAlignment="1" applyProtection="1">
      <alignment wrapText="1"/>
      <protection locked="0"/>
    </xf>
    <xf numFmtId="177" fontId="18" fillId="0" borderId="1" xfId="5" applyFont="1" applyBorder="1" applyAlignment="1" applyProtection="1">
      <alignment horizontal="center"/>
      <protection locked="0"/>
    </xf>
    <xf numFmtId="178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1" xfId="5" applyFont="1" applyFill="1" applyBorder="1" applyAlignment="1" applyProtection="1">
      <alignment horizontal="left" vertical="center"/>
      <protection locked="0"/>
    </xf>
    <xf numFmtId="177" fontId="16" fillId="9" borderId="1" xfId="1" applyFont="1" applyFill="1" applyBorder="1" applyProtection="1">
      <protection locked="0"/>
    </xf>
    <xf numFmtId="177" fontId="16" fillId="9" borderId="1" xfId="1" applyFont="1" applyFill="1" applyBorder="1" applyAlignment="1" applyProtection="1">
      <alignment horizontal="center"/>
      <protection locked="0"/>
    </xf>
    <xf numFmtId="177" fontId="18" fillId="0" borderId="21" xfId="5" applyFont="1" applyFill="1" applyBorder="1" applyAlignment="1" applyProtection="1">
      <alignment horizontal="center" vertical="center"/>
      <protection locked="0"/>
    </xf>
    <xf numFmtId="177" fontId="16" fillId="4" borderId="1" xfId="1" applyFont="1" applyFill="1" applyBorder="1" applyAlignment="1" applyProtection="1">
      <alignment horizontal="center"/>
      <protection locked="0"/>
    </xf>
    <xf numFmtId="177" fontId="18" fillId="4" borderId="0" xfId="5" applyFont="1" applyFill="1"/>
    <xf numFmtId="177" fontId="17" fillId="4" borderId="1" xfId="5" applyFont="1" applyFill="1" applyBorder="1" applyAlignment="1" applyProtection="1">
      <alignment horizontal="center"/>
      <protection locked="0"/>
    </xf>
    <xf numFmtId="178" fontId="17" fillId="4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4" borderId="1" xfId="1" applyNumberFormat="1" applyFont="1" applyFill="1" applyBorder="1" applyAlignment="1" applyProtection="1">
      <alignment horizontal="center" vertical="center"/>
      <protection locked="0"/>
    </xf>
    <xf numFmtId="177" fontId="31" fillId="4" borderId="21" xfId="5" applyFont="1" applyFill="1" applyBorder="1" applyAlignment="1" applyProtection="1">
      <alignment horizontal="left" vertical="center"/>
      <protection locked="0"/>
    </xf>
    <xf numFmtId="177" fontId="17" fillId="4" borderId="1" xfId="1" applyNumberFormat="1" applyFont="1" applyFill="1" applyBorder="1" applyAlignment="1" applyProtection="1">
      <alignment horizontal="left" vertical="center"/>
      <protection locked="0"/>
    </xf>
    <xf numFmtId="177" fontId="29" fillId="4" borderId="0" xfId="0" applyFont="1" applyFill="1" applyAlignment="1">
      <alignment vertical="center"/>
    </xf>
    <xf numFmtId="177" fontId="17" fillId="0" borderId="1" xfId="1" applyNumberFormat="1" applyFont="1" applyFill="1" applyBorder="1" applyAlignment="1" applyProtection="1">
      <alignment horizontal="left" vertical="center"/>
      <protection locked="0"/>
    </xf>
    <xf numFmtId="177" fontId="17" fillId="0" borderId="1" xfId="1" applyNumberFormat="1" applyFont="1" applyFill="1" applyBorder="1" applyAlignment="1" applyProtection="1">
      <alignment horizontal="center" vertical="center"/>
      <protection locked="0"/>
    </xf>
    <xf numFmtId="178" fontId="17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8" fillId="4" borderId="1" xfId="5" applyNumberFormat="1" applyFont="1" applyFill="1" applyBorder="1" applyAlignment="1">
      <alignment horizontal="center"/>
    </xf>
    <xf numFmtId="177" fontId="17" fillId="4" borderId="2" xfId="5" applyFont="1" applyFill="1" applyBorder="1" applyAlignment="1" applyProtection="1">
      <alignment horizontal="center"/>
      <protection locked="0"/>
    </xf>
    <xf numFmtId="177" fontId="16" fillId="0" borderId="6" xfId="1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1" applyNumberFormat="1" applyFont="1" applyFill="1" applyBorder="1" applyAlignment="1" applyProtection="1">
      <alignment horizontal="left" vertical="center" wrapText="1"/>
      <protection locked="0"/>
    </xf>
    <xf numFmtId="177" fontId="36" fillId="7" borderId="1" xfId="1" applyFont="1" applyFill="1" applyBorder="1" applyAlignment="1" applyProtection="1">
      <alignment horizontal="left" vertical="center"/>
      <protection locked="0"/>
    </xf>
    <xf numFmtId="177" fontId="18" fillId="7" borderId="0" xfId="5" applyFont="1" applyFill="1" applyAlignment="1"/>
    <xf numFmtId="177" fontId="46" fillId="4" borderId="1" xfId="1" applyFont="1" applyFill="1" applyBorder="1" applyAlignment="1" applyProtection="1">
      <alignment wrapText="1"/>
      <protection locked="0"/>
    </xf>
    <xf numFmtId="177" fontId="17" fillId="4" borderId="1" xfId="1" applyFont="1" applyFill="1" applyBorder="1" applyAlignment="1" applyProtection="1">
      <alignment wrapText="1"/>
      <protection locked="0"/>
    </xf>
    <xf numFmtId="177" fontId="17" fillId="0" borderId="1" xfId="1" applyNumberFormat="1" applyFont="1" applyFill="1" applyBorder="1" applyAlignment="1" applyProtection="1">
      <alignment horizontal="left" vertical="center" wrapText="1"/>
      <protection locked="0"/>
    </xf>
    <xf numFmtId="177" fontId="17" fillId="4" borderId="1" xfId="1" applyFont="1" applyFill="1" applyBorder="1" applyProtection="1">
      <protection locked="0"/>
    </xf>
    <xf numFmtId="177" fontId="17" fillId="4" borderId="6" xfId="1" applyFont="1" applyFill="1" applyBorder="1" applyAlignment="1" applyProtection="1">
      <alignment wrapText="1"/>
      <protection locked="0"/>
    </xf>
    <xf numFmtId="177" fontId="17" fillId="0" borderId="6" xfId="5" applyFont="1" applyBorder="1" applyAlignment="1" applyProtection="1">
      <alignment horizontal="center"/>
      <protection locked="0"/>
    </xf>
    <xf numFmtId="177" fontId="17" fillId="0" borderId="6" xfId="1" applyNumberFormat="1" applyFont="1" applyFill="1" applyBorder="1" applyAlignment="1" applyProtection="1">
      <alignment horizontal="left" vertical="center" wrapText="1"/>
      <protection locked="0"/>
    </xf>
    <xf numFmtId="178" fontId="17" fillId="0" borderId="6" xfId="1" applyNumberFormat="1" applyFont="1" applyFill="1" applyBorder="1" applyAlignment="1" applyProtection="1">
      <alignment horizontal="center" vertical="center" wrapText="1"/>
      <protection locked="0"/>
    </xf>
    <xf numFmtId="177" fontId="47" fillId="9" borderId="1" xfId="1" applyFont="1" applyFill="1" applyBorder="1" applyAlignment="1" applyProtection="1">
      <alignment horizontal="center"/>
      <protection locked="0"/>
    </xf>
    <xf numFmtId="177" fontId="28" fillId="0" borderId="21" xfId="5" applyFont="1" applyFill="1" applyBorder="1" applyAlignment="1" applyProtection="1">
      <alignment horizontal="center" vertical="center"/>
      <protection locked="0"/>
    </xf>
    <xf numFmtId="177" fontId="17" fillId="9" borderId="6" xfId="1" applyFont="1" applyFill="1" applyBorder="1" applyAlignment="1" applyProtection="1">
      <alignment wrapText="1"/>
      <protection locked="0"/>
    </xf>
    <xf numFmtId="177" fontId="17" fillId="4" borderId="6" xfId="1" applyNumberFormat="1" applyFont="1" applyFill="1" applyBorder="1" applyAlignment="1" applyProtection="1">
      <alignment horizontal="left" vertical="center" wrapText="1"/>
      <protection locked="0"/>
    </xf>
    <xf numFmtId="177" fontId="17" fillId="9" borderId="9" xfId="1" applyFont="1" applyFill="1" applyBorder="1" applyAlignment="1" applyProtection="1">
      <alignment wrapText="1"/>
      <protection locked="0"/>
    </xf>
    <xf numFmtId="177" fontId="28" fillId="0" borderId="19" xfId="5" applyFont="1" applyFill="1" applyBorder="1" applyAlignment="1" applyProtection="1">
      <alignment horizontal="left" vertical="center"/>
      <protection locked="0"/>
    </xf>
    <xf numFmtId="49" fontId="17" fillId="0" borderId="20" xfId="5" applyNumberFormat="1" applyFont="1" applyBorder="1" applyAlignment="1">
      <alignment horizontal="center"/>
    </xf>
    <xf numFmtId="177" fontId="31" fillId="0" borderId="0" xfId="5" applyFont="1"/>
    <xf numFmtId="177" fontId="43" fillId="3" borderId="7" xfId="1" applyFont="1" applyFill="1" applyBorder="1" applyAlignment="1" applyProtection="1">
      <alignment horizontal="right"/>
      <protection locked="0"/>
    </xf>
    <xf numFmtId="177" fontId="43" fillId="3" borderId="3" xfId="1" applyFont="1" applyFill="1" applyBorder="1" applyAlignment="1" applyProtection="1">
      <alignment horizontal="right"/>
      <protection locked="0"/>
    </xf>
    <xf numFmtId="49" fontId="36" fillId="2" borderId="1" xfId="1" applyNumberFormat="1" applyFont="1" applyFill="1" applyBorder="1" applyAlignment="1" applyProtection="1">
      <alignment horizontal="left" vertical="center"/>
      <protection locked="0"/>
    </xf>
    <xf numFmtId="177" fontId="45" fillId="2" borderId="1" xfId="1" applyNumberFormat="1" applyFont="1" applyFill="1" applyBorder="1" applyAlignment="1" applyProtection="1">
      <alignment horizontal="left" vertical="center" wrapText="1"/>
      <protection locked="0"/>
    </xf>
    <xf numFmtId="177" fontId="45" fillId="2" borderId="2" xfId="1" applyNumberFormat="1" applyFont="1" applyFill="1" applyBorder="1" applyAlignment="1" applyProtection="1">
      <alignment horizontal="left" vertical="center" wrapText="1"/>
      <protection locked="0"/>
    </xf>
    <xf numFmtId="177" fontId="18" fillId="7" borderId="1" xfId="5" applyFont="1" applyFill="1" applyBorder="1" applyAlignment="1" applyProtection="1">
      <alignment horizontal="center"/>
      <protection locked="0"/>
    </xf>
    <xf numFmtId="177" fontId="17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7" borderId="1" xfId="1" applyFont="1" applyFill="1" applyBorder="1" applyAlignment="1" applyProtection="1">
      <alignment horizontal="center" vertical="center" wrapText="1"/>
      <protection locked="0"/>
    </xf>
    <xf numFmtId="177" fontId="28" fillId="7" borderId="2" xfId="1" applyNumberFormat="1" applyFont="1" applyFill="1" applyBorder="1" applyAlignment="1" applyProtection="1">
      <alignment horizontal="center" vertical="center" wrapText="1"/>
      <protection locked="0"/>
    </xf>
    <xf numFmtId="177" fontId="18" fillId="7" borderId="21" xfId="5" applyFont="1" applyFill="1" applyBorder="1" applyAlignment="1" applyProtection="1">
      <alignment horizontal="center"/>
      <protection locked="0"/>
    </xf>
    <xf numFmtId="177" fontId="41" fillId="7" borderId="1" xfId="1" applyFont="1" applyFill="1" applyBorder="1" applyAlignment="1" applyProtection="1">
      <alignment horizontal="left"/>
      <protection locked="0"/>
    </xf>
    <xf numFmtId="177" fontId="18" fillId="7" borderId="21" xfId="5" applyFont="1" applyFill="1" applyBorder="1" applyAlignment="1" applyProtection="1">
      <alignment horizontal="left" vertical="center"/>
      <protection locked="0"/>
    </xf>
    <xf numFmtId="177" fontId="36" fillId="0" borderId="23" xfId="1" applyFont="1" applyFill="1" applyBorder="1" applyAlignment="1" applyProtection="1">
      <alignment horizontal="left" vertical="center"/>
      <protection locked="0"/>
    </xf>
    <xf numFmtId="177" fontId="41" fillId="0" borderId="4" xfId="1" applyFont="1" applyFill="1" applyBorder="1" applyAlignment="1" applyProtection="1">
      <alignment horizontal="left"/>
      <protection locked="0"/>
    </xf>
    <xf numFmtId="177" fontId="16" fillId="0" borderId="4" xfId="1" applyNumberFormat="1" applyFont="1" applyFill="1" applyBorder="1" applyAlignment="1" applyProtection="1">
      <alignment horizontal="left" vertical="center" wrapText="1"/>
      <protection locked="0"/>
    </xf>
    <xf numFmtId="177" fontId="16" fillId="0" borderId="4" xfId="1" applyFont="1" applyFill="1" applyBorder="1" applyAlignment="1" applyProtection="1">
      <alignment horizontal="center" vertical="center" wrapText="1"/>
      <protection locked="0"/>
    </xf>
    <xf numFmtId="177" fontId="1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177" fontId="18" fillId="0" borderId="25" xfId="5" applyFont="1" applyFill="1" applyBorder="1" applyAlignment="1" applyProtection="1">
      <alignment horizontal="left" vertical="center"/>
      <protection locked="0"/>
    </xf>
    <xf numFmtId="177" fontId="44" fillId="3" borderId="30" xfId="1" applyNumberFormat="1" applyFont="1" applyFill="1" applyBorder="1" applyAlignment="1" applyProtection="1">
      <alignment horizontal="center"/>
      <protection locked="0"/>
    </xf>
    <xf numFmtId="177" fontId="43" fillId="3" borderId="30" xfId="1" applyNumberFormat="1" applyFont="1" applyFill="1" applyBorder="1" applyAlignment="1" applyProtection="1">
      <alignment horizontal="center"/>
      <protection locked="0"/>
    </xf>
    <xf numFmtId="177" fontId="44" fillId="3" borderId="31" xfId="5" applyFont="1" applyFill="1" applyBorder="1" applyAlignment="1" applyProtection="1">
      <alignment horizontal="center" vertical="center"/>
      <protection locked="0"/>
    </xf>
    <xf numFmtId="49" fontId="18" fillId="0" borderId="20" xfId="5" applyNumberFormat="1" applyFont="1" applyBorder="1" applyAlignment="1">
      <alignment horizontal="center" vertical="center"/>
    </xf>
    <xf numFmtId="49" fontId="4" fillId="2" borderId="1" xfId="1" applyNumberFormat="1" applyFont="1" applyFill="1" applyBorder="1" applyAlignment="1" applyProtection="1">
      <alignment horizontal="left" vertical="center"/>
      <protection locked="0"/>
    </xf>
    <xf numFmtId="177" fontId="5" fillId="2" borderId="1" xfId="1" applyFont="1" applyFill="1" applyBorder="1" applyAlignment="1" applyProtection="1">
      <alignment horizontal="left" vertical="center" wrapText="1"/>
      <protection locked="0"/>
    </xf>
    <xf numFmtId="177" fontId="5" fillId="2" borderId="1" xfId="1" applyNumberFormat="1" applyFont="1" applyFill="1" applyBorder="1" applyAlignment="1" applyProtection="1">
      <alignment horizontal="left" vertical="center" wrapText="1"/>
      <protection locked="0"/>
    </xf>
    <xf numFmtId="177" fontId="3" fillId="7" borderId="1" xfId="5" applyFont="1" applyFill="1" applyBorder="1" applyAlignment="1" applyProtection="1">
      <alignment horizontal="center"/>
      <protection locked="0"/>
    </xf>
    <xf numFmtId="177" fontId="48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48" fillId="7" borderId="1" xfId="1" applyFont="1" applyFill="1" applyBorder="1" applyAlignment="1" applyProtection="1">
      <alignment horizontal="center" vertical="center" wrapText="1"/>
      <protection locked="0"/>
    </xf>
    <xf numFmtId="177" fontId="7" fillId="7" borderId="1" xfId="1" applyFont="1" applyFill="1" applyBorder="1" applyAlignment="1" applyProtection="1">
      <alignment horizontal="left"/>
      <protection locked="0"/>
    </xf>
    <xf numFmtId="177" fontId="4" fillId="0" borderId="23" xfId="1" applyFont="1" applyFill="1" applyBorder="1" applyAlignment="1" applyProtection="1">
      <alignment horizontal="left" vertical="center"/>
      <protection locked="0"/>
    </xf>
    <xf numFmtId="177" fontId="7" fillId="0" borderId="4" xfId="1" applyFont="1" applyFill="1" applyBorder="1" applyAlignment="1" applyProtection="1">
      <alignment horizontal="left"/>
      <protection locked="0"/>
    </xf>
    <xf numFmtId="177" fontId="6" fillId="0" borderId="4" xfId="1" applyNumberFormat="1" applyFont="1" applyFill="1" applyBorder="1" applyAlignment="1" applyProtection="1">
      <alignment horizontal="left" vertical="center" wrapText="1"/>
      <protection locked="0"/>
    </xf>
    <xf numFmtId="177" fontId="6" fillId="0" borderId="4" xfId="1" applyFont="1" applyFill="1" applyBorder="1" applyAlignment="1" applyProtection="1">
      <alignment horizontal="center" vertical="center" wrapText="1"/>
      <protection locked="0"/>
    </xf>
    <xf numFmtId="177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177" fontId="12" fillId="3" borderId="29" xfId="1" applyNumberFormat="1" applyFont="1" applyFill="1" applyBorder="1" applyAlignment="1" applyProtection="1">
      <alignment horizontal="center"/>
      <protection locked="0"/>
    </xf>
    <xf numFmtId="177" fontId="12" fillId="3" borderId="31" xfId="5" applyFont="1" applyFill="1" applyBorder="1" applyAlignment="1" applyProtection="1">
      <alignment horizontal="center" vertical="center"/>
      <protection locked="0"/>
    </xf>
    <xf numFmtId="177" fontId="6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3" fillId="7" borderId="1" xfId="5" applyFont="1" applyFill="1" applyBorder="1" applyAlignment="1" applyProtection="1">
      <alignment horizontal="left" vertical="center"/>
      <protection locked="0"/>
    </xf>
    <xf numFmtId="177" fontId="12" fillId="7" borderId="1" xfId="1" applyNumberFormat="1" applyFont="1" applyFill="1" applyBorder="1" applyAlignment="1" applyProtection="1">
      <alignment horizontal="center"/>
      <protection locked="0"/>
    </xf>
    <xf numFmtId="177" fontId="12" fillId="7" borderId="1" xfId="5" applyFont="1" applyFill="1" applyBorder="1" applyAlignment="1" applyProtection="1">
      <alignment horizontal="center" vertical="center"/>
      <protection locked="0"/>
    </xf>
    <xf numFmtId="177" fontId="3" fillId="3" borderId="0" xfId="5" applyNumberFormat="1" applyFont="1" applyFill="1"/>
    <xf numFmtId="177" fontId="11" fillId="3" borderId="0" xfId="5" applyNumberFormat="1" applyFont="1" applyFill="1" applyAlignment="1">
      <alignment horizontal="right"/>
    </xf>
    <xf numFmtId="177" fontId="3" fillId="0" borderId="32" xfId="5" applyFont="1" applyFill="1" applyBorder="1" applyAlignment="1" applyProtection="1">
      <alignment horizontal="left" vertical="center"/>
      <protection locked="0"/>
    </xf>
    <xf numFmtId="177" fontId="5" fillId="7" borderId="1" xfId="1" applyFont="1" applyFill="1" applyBorder="1" applyAlignment="1" applyProtection="1">
      <alignment horizontal="left" vertical="center" wrapText="1"/>
      <protection locked="0"/>
    </xf>
    <xf numFmtId="177" fontId="3" fillId="7" borderId="1" xfId="1" applyNumberFormat="1" applyFont="1" applyFill="1" applyBorder="1" applyAlignment="1" applyProtection="1">
      <alignment horizontal="center"/>
      <protection locked="0"/>
    </xf>
    <xf numFmtId="177" fontId="3" fillId="7" borderId="1" xfId="5" applyNumberFormat="1" applyFont="1" applyFill="1" applyBorder="1"/>
    <xf numFmtId="177" fontId="3" fillId="7" borderId="1" xfId="5" applyFont="1" applyFill="1" applyBorder="1"/>
    <xf numFmtId="177" fontId="11" fillId="3" borderId="2" xfId="1" applyFont="1" applyFill="1" applyBorder="1" applyAlignment="1" applyProtection="1">
      <protection locked="0"/>
    </xf>
    <xf numFmtId="177" fontId="11" fillId="3" borderId="7" xfId="1" applyFont="1" applyFill="1" applyBorder="1" applyAlignment="1" applyProtection="1">
      <protection locked="0"/>
    </xf>
    <xf numFmtId="177" fontId="21" fillId="3" borderId="2" xfId="1" applyFont="1" applyFill="1" applyBorder="1" applyAlignment="1" applyProtection="1">
      <protection locked="0"/>
    </xf>
    <xf numFmtId="177" fontId="21" fillId="3" borderId="7" xfId="1" applyFont="1" applyFill="1" applyBorder="1" applyAlignment="1" applyProtection="1">
      <protection locked="0"/>
    </xf>
    <xf numFmtId="177" fontId="3" fillId="0" borderId="1" xfId="1" applyFont="1" applyFill="1" applyBorder="1" applyAlignment="1" applyProtection="1">
      <alignment horizontal="right" vertical="center" wrapText="1"/>
      <protection locked="0"/>
    </xf>
    <xf numFmtId="49" fontId="17" fillId="7" borderId="1" xfId="1" applyNumberFormat="1" applyFont="1" applyFill="1" applyBorder="1" applyAlignment="1" applyProtection="1">
      <alignment horizontal="center" vertical="center" wrapText="1"/>
      <protection locked="0"/>
    </xf>
    <xf numFmtId="177" fontId="43" fillId="3" borderId="29" xfId="1" applyNumberFormat="1" applyFont="1" applyFill="1" applyBorder="1" applyAlignment="1" applyProtection="1">
      <alignment horizontal="center"/>
      <protection locked="0"/>
    </xf>
    <xf numFmtId="177" fontId="43" fillId="3" borderId="1" xfId="1" applyNumberFormat="1" applyFont="1" applyFill="1" applyBorder="1" applyAlignment="1" applyProtection="1">
      <alignment horizontal="center"/>
      <protection locked="0"/>
    </xf>
    <xf numFmtId="177" fontId="31" fillId="9" borderId="1" xfId="1" applyFont="1" applyFill="1" applyBorder="1" applyAlignment="1" applyProtection="1">
      <alignment wrapText="1"/>
      <protection locked="0"/>
    </xf>
    <xf numFmtId="177" fontId="31" fillId="9" borderId="1" xfId="1" applyFont="1" applyFill="1" applyBorder="1" applyProtection="1">
      <protection locked="0"/>
    </xf>
    <xf numFmtId="177" fontId="31" fillId="4" borderId="1" xfId="1" applyFont="1" applyFill="1" applyBorder="1" applyAlignment="1" applyProtection="1">
      <alignment wrapText="1"/>
      <protection locked="0"/>
    </xf>
    <xf numFmtId="177" fontId="29" fillId="0" borderId="1" xfId="0" applyFont="1" applyBorder="1" applyAlignment="1">
      <alignment vertical="center"/>
    </xf>
    <xf numFmtId="177" fontId="17" fillId="4" borderId="6" xfId="1" applyNumberFormat="1" applyFont="1" applyFill="1" applyBorder="1" applyAlignment="1" applyProtection="1">
      <alignment horizontal="center" vertical="center"/>
      <protection locked="0"/>
    </xf>
    <xf numFmtId="177" fontId="47" fillId="4" borderId="1" xfId="1" applyFont="1" applyFill="1" applyBorder="1" applyAlignment="1" applyProtection="1">
      <alignment horizontal="center"/>
      <protection locked="0"/>
    </xf>
    <xf numFmtId="177" fontId="17" fillId="0" borderId="1" xfId="0" applyFont="1" applyBorder="1" applyAlignment="1">
      <alignment horizontal="left" vertical="center"/>
    </xf>
    <xf numFmtId="177" fontId="29" fillId="8" borderId="1" xfId="0" applyFont="1" applyFill="1" applyBorder="1" applyAlignment="1">
      <alignment horizontal="center" vertical="center" wrapText="1"/>
    </xf>
    <xf numFmtId="177" fontId="29" fillId="8" borderId="1" xfId="0" applyFont="1" applyFill="1" applyBorder="1" applyAlignment="1">
      <alignment horizontal="left" vertical="center" wrapText="1"/>
    </xf>
    <xf numFmtId="43" fontId="29" fillId="8" borderId="1" xfId="6" applyNumberFormat="1" applyFont="1" applyFill="1" applyBorder="1" applyAlignment="1">
      <alignment vertical="center"/>
    </xf>
    <xf numFmtId="177" fontId="0" fillId="12" borderId="1" xfId="0" applyFill="1" applyBorder="1"/>
    <xf numFmtId="177" fontId="29" fillId="12" borderId="1" xfId="0" applyFont="1" applyFill="1" applyBorder="1" applyAlignment="1">
      <alignment horizontal="left" vertical="center" wrapText="1"/>
    </xf>
    <xf numFmtId="177" fontId="29" fillId="12" borderId="1" xfId="0" applyFont="1" applyFill="1" applyBorder="1"/>
    <xf numFmtId="177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left" vertical="center" wrapText="1"/>
    </xf>
    <xf numFmtId="177" fontId="49" fillId="0" borderId="7" xfId="5" applyFont="1" applyBorder="1" applyAlignment="1">
      <alignment horizontal="center"/>
    </xf>
    <xf numFmtId="177" fontId="3" fillId="0" borderId="7" xfId="5" applyFont="1" applyBorder="1" applyAlignment="1">
      <alignment horizontal="center"/>
    </xf>
    <xf numFmtId="177" fontId="3" fillId="0" borderId="7" xfId="5" applyFont="1" applyFill="1" applyBorder="1" applyAlignment="1">
      <alignment horizontal="center"/>
    </xf>
    <xf numFmtId="177" fontId="23" fillId="0" borderId="0" xfId="5" applyFont="1" applyAlignment="1">
      <alignment vertical="center"/>
    </xf>
    <xf numFmtId="177" fontId="18" fillId="0" borderId="0" xfId="5" applyNumberFormat="1" applyFont="1" applyFill="1" applyAlignment="1">
      <alignment horizontal="center"/>
    </xf>
    <xf numFmtId="0" fontId="29" fillId="0" borderId="1" xfId="0" applyNumberFormat="1" applyFont="1" applyBorder="1" applyAlignment="1">
      <alignment horizontal="center" vertical="center"/>
    </xf>
    <xf numFmtId="177" fontId="17" fillId="0" borderId="21" xfId="5" applyFont="1" applyFill="1" applyBorder="1" applyAlignment="1" applyProtection="1">
      <alignment horizontal="left" vertical="center"/>
      <protection locked="0"/>
    </xf>
    <xf numFmtId="177" fontId="17" fillId="4" borderId="21" xfId="5" applyFont="1" applyFill="1" applyBorder="1" applyAlignment="1" applyProtection="1">
      <alignment horizontal="left" vertical="center"/>
      <protection locked="0"/>
    </xf>
    <xf numFmtId="177" fontId="17" fillId="4" borderId="19" xfId="5" applyFont="1" applyFill="1" applyBorder="1" applyAlignment="1" applyProtection="1">
      <alignment horizontal="left" vertical="center"/>
      <protection locked="0"/>
    </xf>
    <xf numFmtId="177" fontId="32" fillId="0" borderId="0" xfId="0" applyFont="1" applyAlignment="1">
      <alignment horizontal="center" vertical="center"/>
    </xf>
    <xf numFmtId="177" fontId="0" fillId="0" borderId="0" xfId="0" applyAlignment="1">
      <alignment vertical="center"/>
    </xf>
    <xf numFmtId="177" fontId="43" fillId="3" borderId="26" xfId="1" applyFont="1" applyFill="1" applyBorder="1" applyAlignment="1" applyProtection="1">
      <alignment horizontal="right"/>
      <protection locked="0"/>
    </xf>
    <xf numFmtId="177" fontId="43" fillId="3" borderId="27" xfId="1" applyFont="1" applyFill="1" applyBorder="1" applyAlignment="1" applyProtection="1">
      <alignment horizontal="right"/>
      <protection locked="0"/>
    </xf>
    <xf numFmtId="177" fontId="43" fillId="3" borderId="28" xfId="1" applyFont="1" applyFill="1" applyBorder="1" applyAlignment="1" applyProtection="1">
      <alignment horizontal="right"/>
      <protection locked="0"/>
    </xf>
    <xf numFmtId="177" fontId="43" fillId="3" borderId="22" xfId="1" applyFont="1" applyFill="1" applyBorder="1" applyAlignment="1" applyProtection="1">
      <alignment horizontal="right"/>
      <protection locked="0"/>
    </xf>
    <xf numFmtId="177" fontId="43" fillId="3" borderId="7" xfId="1" applyFont="1" applyFill="1" applyBorder="1" applyAlignment="1" applyProtection="1">
      <alignment horizontal="right"/>
      <protection locked="0"/>
    </xf>
    <xf numFmtId="177" fontId="43" fillId="3" borderId="3" xfId="1" applyFont="1" applyFill="1" applyBorder="1" applyAlignment="1" applyProtection="1">
      <alignment horizontal="right"/>
      <protection locked="0"/>
    </xf>
    <xf numFmtId="177" fontId="36" fillId="2" borderId="2" xfId="1" applyNumberFormat="1" applyFont="1" applyFill="1" applyBorder="1" applyAlignment="1" applyProtection="1">
      <alignment horizontal="left" vertical="center"/>
      <protection locked="0"/>
    </xf>
    <xf numFmtId="177" fontId="36" fillId="2" borderId="3" xfId="1" applyNumberFormat="1" applyFont="1" applyFill="1" applyBorder="1" applyAlignment="1" applyProtection="1">
      <alignment horizontal="left" vertical="center"/>
      <protection locked="0"/>
    </xf>
    <xf numFmtId="177" fontId="38" fillId="0" borderId="0" xfId="5" applyFont="1" applyAlignment="1">
      <alignment horizontal="center" vertical="center"/>
    </xf>
    <xf numFmtId="177" fontId="39" fillId="5" borderId="1" xfId="5" applyFont="1" applyFill="1" applyBorder="1" applyAlignment="1">
      <alignment horizontal="center" vertical="center"/>
    </xf>
    <xf numFmtId="177" fontId="39" fillId="6" borderId="1" xfId="5" applyFont="1" applyFill="1" applyBorder="1" applyAlignment="1">
      <alignment horizontal="center" vertical="center"/>
    </xf>
    <xf numFmtId="177" fontId="49" fillId="0" borderId="9" xfId="5" applyFont="1" applyBorder="1" applyAlignment="1">
      <alignment horizontal="center"/>
    </xf>
    <xf numFmtId="177" fontId="3" fillId="0" borderId="9" xfId="5" applyFont="1" applyBorder="1" applyAlignment="1">
      <alignment horizontal="center"/>
    </xf>
    <xf numFmtId="177" fontId="49" fillId="0" borderId="9" xfId="5" applyFont="1" applyFill="1" applyBorder="1" applyAlignment="1">
      <alignment horizontal="center"/>
    </xf>
    <xf numFmtId="177" fontId="3" fillId="0" borderId="9" xfId="5" applyFont="1" applyFill="1" applyBorder="1" applyAlignment="1">
      <alignment horizontal="center"/>
    </xf>
    <xf numFmtId="177" fontId="49" fillId="0" borderId="7" xfId="5" applyFont="1" applyBorder="1" applyAlignment="1">
      <alignment horizontal="center"/>
    </xf>
    <xf numFmtId="177" fontId="3" fillId="0" borderId="7" xfId="5" applyFont="1" applyBorder="1" applyAlignment="1">
      <alignment horizontal="center"/>
    </xf>
    <xf numFmtId="177" fontId="3" fillId="0" borderId="7" xfId="5" applyFont="1" applyFill="1" applyBorder="1" applyAlignment="1">
      <alignment horizontal="center"/>
    </xf>
    <xf numFmtId="177" fontId="3" fillId="0" borderId="7" xfId="5" applyNumberFormat="1" applyFont="1" applyFill="1" applyBorder="1" applyAlignment="1">
      <alignment horizontal="center"/>
    </xf>
    <xf numFmtId="177" fontId="4" fillId="2" borderId="2" xfId="1" applyNumberFormat="1" applyFont="1" applyFill="1" applyBorder="1" applyAlignment="1" applyProtection="1">
      <alignment horizontal="left" vertical="center"/>
      <protection locked="0"/>
    </xf>
    <xf numFmtId="177" fontId="4" fillId="2" borderId="3" xfId="1" applyNumberFormat="1" applyFont="1" applyFill="1" applyBorder="1" applyAlignment="1" applyProtection="1">
      <alignment horizontal="left" vertical="center"/>
      <protection locked="0"/>
    </xf>
    <xf numFmtId="177" fontId="11" fillId="3" borderId="26" xfId="1" applyFont="1" applyFill="1" applyBorder="1" applyAlignment="1" applyProtection="1">
      <alignment horizontal="right"/>
      <protection locked="0"/>
    </xf>
    <xf numFmtId="177" fontId="11" fillId="3" borderId="27" xfId="1" applyFont="1" applyFill="1" applyBorder="1" applyAlignment="1" applyProtection="1">
      <alignment horizontal="right"/>
      <protection locked="0"/>
    </xf>
    <xf numFmtId="177" fontId="11" fillId="3" borderId="28" xfId="1" applyFont="1" applyFill="1" applyBorder="1" applyAlignment="1" applyProtection="1">
      <alignment horizontal="right"/>
      <protection locked="0"/>
    </xf>
    <xf numFmtId="177" fontId="18" fillId="0" borderId="4" xfId="0" applyFont="1" applyBorder="1" applyAlignment="1">
      <alignment horizontal="left" vertical="center" wrapText="1"/>
    </xf>
    <xf numFmtId="177" fontId="18" fillId="0" borderId="6" xfId="0" applyFont="1" applyBorder="1" applyAlignment="1">
      <alignment horizontal="left" vertical="center" wrapText="1"/>
    </xf>
    <xf numFmtId="177" fontId="22" fillId="5" borderId="1" xfId="5" applyFont="1" applyFill="1" applyBorder="1" applyAlignment="1">
      <alignment horizontal="center" vertical="center"/>
    </xf>
    <xf numFmtId="177" fontId="22" fillId="6" borderId="1" xfId="5" applyFont="1" applyFill="1" applyBorder="1" applyAlignment="1">
      <alignment horizontal="center" vertical="center"/>
    </xf>
    <xf numFmtId="177" fontId="24" fillId="5" borderId="1" xfId="5" applyFont="1" applyFill="1" applyBorder="1" applyAlignment="1">
      <alignment horizontal="center" vertical="center"/>
    </xf>
    <xf numFmtId="177" fontId="11" fillId="3" borderId="1" xfId="1" applyFont="1" applyFill="1" applyBorder="1" applyAlignment="1" applyProtection="1">
      <alignment horizontal="right"/>
      <protection locked="0"/>
    </xf>
    <xf numFmtId="177" fontId="4" fillId="2" borderId="2" xfId="1" applyFont="1" applyFill="1" applyBorder="1" applyAlignment="1" applyProtection="1">
      <alignment horizontal="left" vertical="center" wrapText="1"/>
      <protection locked="0"/>
    </xf>
    <xf numFmtId="177" fontId="4" fillId="2" borderId="3" xfId="1" applyFont="1" applyFill="1" applyBorder="1" applyAlignment="1" applyProtection="1">
      <alignment horizontal="left" vertical="center" wrapText="1"/>
      <protection locked="0"/>
    </xf>
    <xf numFmtId="49" fontId="16" fillId="4" borderId="4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/>
    </xf>
    <xf numFmtId="49" fontId="16" fillId="4" borderId="6" xfId="0" applyNumberFormat="1" applyFont="1" applyFill="1" applyBorder="1" applyAlignment="1">
      <alignment horizontal="center" vertical="center"/>
    </xf>
    <xf numFmtId="177" fontId="31" fillId="4" borderId="4" xfId="0" applyFont="1" applyFill="1" applyBorder="1" applyAlignment="1">
      <alignment horizontal="left" vertical="center" wrapText="1"/>
    </xf>
    <xf numFmtId="177" fontId="31" fillId="4" borderId="5" xfId="0" applyFont="1" applyFill="1" applyBorder="1" applyAlignment="1">
      <alignment horizontal="left" vertical="center" wrapText="1"/>
    </xf>
    <xf numFmtId="177" fontId="31" fillId="4" borderId="6" xfId="0" applyFont="1" applyFill="1" applyBorder="1" applyAlignment="1">
      <alignment horizontal="left" vertical="center" wrapText="1"/>
    </xf>
    <xf numFmtId="177" fontId="33" fillId="0" borderId="0" xfId="5" applyFont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</cellXfs>
  <cellStyles count="9">
    <cellStyle name="Normal 2" xfId="5"/>
    <cellStyle name="Normal_Sheet1" xfId="1"/>
    <cellStyle name="常规" xfId="0" builtinId="0"/>
    <cellStyle name="常规 2" xfId="2"/>
    <cellStyle name="常规 2 2" xfId="4"/>
    <cellStyle name="常规 3" xfId="3"/>
    <cellStyle name="常规 4" xfId="7"/>
    <cellStyle name="常规_Sheet1" xfId="8"/>
    <cellStyle name="千位分隔" xfId="6" builtinId="3"/>
  </cellStyles>
  <dxfs count="0"/>
  <tableStyles count="0" defaultTableStyle="TableStyleMedium9"/>
  <colors>
    <mruColors>
      <color rgb="FF830051"/>
      <color rgb="FF510029"/>
      <color rgb="FFB32F68"/>
      <color rgb="FF7A2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894475</xdr:colOff>
      <xdr:row>1</xdr:row>
      <xdr:rowOff>11666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934605" cy="653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1298335</xdr:colOff>
      <xdr:row>0</xdr:row>
      <xdr:rowOff>682226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934605" cy="6536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tabSelected="1" workbookViewId="0">
      <selection activeCell="D11" sqref="D11"/>
    </sheetView>
  </sheetViews>
  <sheetFormatPr defaultColWidth="8.8984375" defaultRowHeight="15.6"/>
  <cols>
    <col min="3" max="3" width="18.69921875" customWidth="1"/>
    <col min="4" max="4" width="31.8984375" bestFit="1" customWidth="1"/>
    <col min="5" max="5" width="17.5" customWidth="1"/>
    <col min="7" max="7" width="13.5" bestFit="1" customWidth="1"/>
  </cols>
  <sheetData>
    <row r="1" spans="2:10" s="63" customFormat="1" ht="28.2">
      <c r="B1" s="256" t="s">
        <v>490</v>
      </c>
      <c r="C1" s="256"/>
      <c r="D1" s="256"/>
      <c r="E1" s="257"/>
      <c r="F1" s="62"/>
      <c r="G1" s="62"/>
      <c r="H1" s="62"/>
      <c r="I1" s="62"/>
      <c r="J1" s="62"/>
    </row>
    <row r="2" spans="2:10" s="63" customFormat="1" ht="17.399999999999999">
      <c r="B2" s="64"/>
      <c r="C2" s="65" t="s">
        <v>188</v>
      </c>
      <c r="D2" s="66" t="s">
        <v>189</v>
      </c>
      <c r="F2" s="67"/>
      <c r="G2" s="67"/>
      <c r="H2" s="68"/>
      <c r="I2" s="68"/>
    </row>
    <row r="3" spans="2:10" s="63" customFormat="1" ht="17.399999999999999">
      <c r="B3" s="69" t="s">
        <v>190</v>
      </c>
      <c r="C3" s="69" t="s">
        <v>191</v>
      </c>
      <c r="D3" s="69" t="s">
        <v>192</v>
      </c>
      <c r="E3" s="69" t="s">
        <v>194</v>
      </c>
      <c r="F3" s="67"/>
      <c r="G3" s="67"/>
      <c r="H3" s="68"/>
      <c r="I3" s="68"/>
    </row>
    <row r="4" spans="2:10" s="63" customFormat="1" ht="17.399999999999999">
      <c r="B4" s="252">
        <v>1</v>
      </c>
      <c r="C4" s="70" t="s">
        <v>454</v>
      </c>
      <c r="D4" s="71">
        <v>1007728.1456</v>
      </c>
      <c r="E4" s="235">
        <f>SUM(北京!J176)</f>
        <v>1007797.4</v>
      </c>
      <c r="F4" s="67"/>
      <c r="G4" s="67"/>
      <c r="H4" s="68"/>
      <c r="I4" s="68"/>
    </row>
    <row r="5" spans="2:10" s="63" customFormat="1" ht="17.399999999999999">
      <c r="B5" s="252">
        <v>2</v>
      </c>
      <c r="C5" s="70" t="s">
        <v>455</v>
      </c>
      <c r="D5" s="72">
        <v>478060.13728000002</v>
      </c>
      <c r="E5" s="235">
        <f>南京!J92</f>
        <v>477990.87599999999</v>
      </c>
      <c r="F5" s="67"/>
      <c r="G5" s="67"/>
      <c r="H5" s="68"/>
      <c r="I5" s="68"/>
    </row>
    <row r="6" spans="2:10" s="63" customFormat="1" ht="17.399999999999999">
      <c r="B6" s="73"/>
      <c r="C6" s="70" t="s">
        <v>193</v>
      </c>
      <c r="D6" s="72">
        <f>SUM(D4:D5)</f>
        <v>1485788.2828800001</v>
      </c>
      <c r="E6" s="235">
        <f>SUM(E4:E5)</f>
        <v>1485788.2760000001</v>
      </c>
      <c r="F6" s="67"/>
      <c r="G6" s="67"/>
      <c r="H6" s="68"/>
      <c r="I6" s="68"/>
    </row>
    <row r="7" spans="2:10" s="63" customFormat="1" ht="17.399999999999999">
      <c r="B7" s="239"/>
      <c r="C7" s="240" t="s">
        <v>461</v>
      </c>
      <c r="D7" s="241">
        <f>D6*0.17</f>
        <v>252584.00808960004</v>
      </c>
      <c r="E7" s="241">
        <f>E6*0.17</f>
        <v>252584.00692000004</v>
      </c>
      <c r="F7" s="67"/>
      <c r="G7" s="67"/>
      <c r="H7" s="68"/>
      <c r="I7" s="68"/>
    </row>
    <row r="8" spans="2:10" ht="17.399999999999999">
      <c r="B8" s="242"/>
      <c r="C8" s="243" t="s">
        <v>456</v>
      </c>
      <c r="D8" s="244">
        <f>D6-D7</f>
        <v>1233204.2747903999</v>
      </c>
      <c r="E8" s="244">
        <f>E6-E7</f>
        <v>1233204.26908</v>
      </c>
    </row>
  </sheetData>
  <mergeCells count="1">
    <mergeCell ref="B1:E1"/>
  </mergeCells>
  <phoneticPr fontId="2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zoomScale="90" zoomScaleNormal="90" workbookViewId="0">
      <selection sqref="A1:G1"/>
    </sheetView>
  </sheetViews>
  <sheetFormatPr defaultColWidth="9" defaultRowHeight="15"/>
  <cols>
    <col min="1" max="1" width="13.8984375" style="76" customWidth="1"/>
    <col min="2" max="2" width="49.5" style="76" customWidth="1"/>
    <col min="3" max="3" width="7.09765625" style="76" customWidth="1"/>
    <col min="4" max="4" width="12.19921875" style="77" customWidth="1"/>
    <col min="5" max="5" width="10.19921875" style="78" customWidth="1"/>
    <col min="6" max="6" width="17.8984375" style="79" customWidth="1"/>
    <col min="7" max="7" width="6.3984375" style="79" customWidth="1"/>
    <col min="8" max="8" width="10.19921875" style="79" customWidth="1"/>
    <col min="9" max="9" width="11" style="79" customWidth="1"/>
    <col min="10" max="10" width="17.8984375" style="79" customWidth="1"/>
    <col min="11" max="11" width="27.3984375" style="78" customWidth="1"/>
    <col min="12" max="16384" width="9" style="76"/>
  </cols>
  <sheetData>
    <row r="1" spans="1:11" ht="53.25" customHeight="1">
      <c r="A1" s="266" t="s">
        <v>443</v>
      </c>
      <c r="B1" s="266"/>
      <c r="C1" s="266"/>
      <c r="D1" s="266"/>
      <c r="E1" s="266"/>
      <c r="F1" s="266"/>
      <c r="G1" s="266"/>
      <c r="H1" s="75"/>
      <c r="I1" s="75"/>
      <c r="J1" s="75"/>
      <c r="K1" s="75"/>
    </row>
    <row r="2" spans="1:11" ht="40.200000000000003" customHeight="1">
      <c r="A2" s="245" t="s">
        <v>463</v>
      </c>
      <c r="B2" s="269" t="s">
        <v>464</v>
      </c>
      <c r="C2" s="270"/>
      <c r="D2" s="246" t="s">
        <v>465</v>
      </c>
      <c r="E2" s="271" t="s">
        <v>477</v>
      </c>
      <c r="F2" s="272"/>
      <c r="G2" s="272"/>
      <c r="H2" s="75"/>
      <c r="I2" s="75"/>
      <c r="J2" s="75"/>
      <c r="K2" s="75"/>
    </row>
    <row r="3" spans="1:11" ht="40.200000000000003" customHeight="1">
      <c r="A3" s="245" t="s">
        <v>466</v>
      </c>
      <c r="B3" s="273" t="s">
        <v>467</v>
      </c>
      <c r="C3" s="274"/>
      <c r="D3" s="246" t="s">
        <v>468</v>
      </c>
      <c r="E3" s="275" t="s">
        <v>469</v>
      </c>
      <c r="F3" s="275"/>
      <c r="G3" s="275"/>
      <c r="H3" s="75"/>
      <c r="I3" s="75"/>
      <c r="J3" s="75"/>
      <c r="K3" s="75"/>
    </row>
    <row r="4" spans="1:11" ht="40.200000000000003" customHeight="1">
      <c r="A4" s="245" t="s">
        <v>470</v>
      </c>
      <c r="B4" s="273" t="s">
        <v>471</v>
      </c>
      <c r="C4" s="274"/>
      <c r="D4" s="246" t="s">
        <v>472</v>
      </c>
      <c r="E4" s="276">
        <v>1</v>
      </c>
      <c r="F4" s="276"/>
      <c r="G4" s="276"/>
      <c r="H4" s="75"/>
      <c r="I4" s="75"/>
      <c r="J4" s="75"/>
      <c r="K4" s="75"/>
    </row>
    <row r="5" spans="1:11" ht="40.200000000000003" customHeight="1">
      <c r="A5" s="245" t="s">
        <v>473</v>
      </c>
      <c r="B5" s="273" t="s">
        <v>474</v>
      </c>
      <c r="C5" s="274"/>
      <c r="D5" s="246" t="s">
        <v>475</v>
      </c>
      <c r="E5" s="275" t="s">
        <v>476</v>
      </c>
      <c r="F5" s="275"/>
      <c r="G5" s="275"/>
      <c r="H5" s="75"/>
      <c r="I5" s="75"/>
      <c r="J5" s="75"/>
      <c r="K5" s="75"/>
    </row>
    <row r="6" spans="1:11" ht="15" customHeight="1">
      <c r="A6" s="245"/>
      <c r="B6" s="247"/>
      <c r="C6" s="248"/>
      <c r="D6" s="246"/>
      <c r="E6" s="249"/>
      <c r="F6" s="249"/>
      <c r="G6" s="249"/>
      <c r="H6" s="75"/>
      <c r="I6" s="75"/>
      <c r="J6" s="75"/>
      <c r="K6" s="75"/>
    </row>
    <row r="7" spans="1:11" ht="16.8" thickBot="1">
      <c r="A7" s="267" t="s">
        <v>195</v>
      </c>
      <c r="B7" s="267"/>
      <c r="C7" s="267" t="s">
        <v>196</v>
      </c>
      <c r="D7" s="267"/>
      <c r="E7" s="267"/>
      <c r="F7" s="267"/>
      <c r="G7" s="268" t="s">
        <v>197</v>
      </c>
      <c r="H7" s="268"/>
      <c r="I7" s="268"/>
      <c r="J7" s="268"/>
      <c r="K7" s="80"/>
    </row>
    <row r="8" spans="1:11" ht="40.5" customHeight="1" thickBot="1">
      <c r="A8" s="81" t="s">
        <v>6</v>
      </c>
      <c r="B8" s="82" t="s">
        <v>0</v>
      </c>
      <c r="C8" s="83" t="s">
        <v>4</v>
      </c>
      <c r="D8" s="84" t="s">
        <v>198</v>
      </c>
      <c r="E8" s="85" t="s">
        <v>1</v>
      </c>
      <c r="F8" s="84" t="s">
        <v>2</v>
      </c>
      <c r="G8" s="86"/>
      <c r="H8" s="86"/>
      <c r="I8" s="86"/>
      <c r="J8" s="86"/>
      <c r="K8" s="87" t="s">
        <v>3</v>
      </c>
    </row>
    <row r="9" spans="1:11" s="93" customFormat="1" ht="18" customHeight="1">
      <c r="A9" s="88" t="s">
        <v>418</v>
      </c>
      <c r="B9" s="89"/>
      <c r="C9" s="90"/>
      <c r="D9" s="91"/>
      <c r="E9" s="91"/>
      <c r="F9" s="91"/>
      <c r="G9" s="91"/>
      <c r="H9" s="91"/>
      <c r="I9" s="91"/>
      <c r="J9" s="91"/>
      <c r="K9" s="92"/>
    </row>
    <row r="10" spans="1:11">
      <c r="A10" s="94" t="s">
        <v>64</v>
      </c>
      <c r="B10" s="95" t="s">
        <v>199</v>
      </c>
      <c r="C10" s="96" t="s">
        <v>65</v>
      </c>
      <c r="D10" s="97">
        <v>600</v>
      </c>
      <c r="E10" s="98">
        <v>50</v>
      </c>
      <c r="F10" s="99">
        <f>D10*E10</f>
        <v>30000</v>
      </c>
      <c r="G10" s="96" t="s">
        <v>65</v>
      </c>
      <c r="H10" s="97">
        <v>600</v>
      </c>
      <c r="I10" s="98">
        <v>50</v>
      </c>
      <c r="J10" s="99">
        <f>H10*I10</f>
        <v>30000</v>
      </c>
      <c r="K10" s="100"/>
    </row>
    <row r="11" spans="1:11">
      <c r="A11" s="101" t="s">
        <v>51</v>
      </c>
      <c r="B11" s="102" t="s">
        <v>200</v>
      </c>
      <c r="C11" s="103" t="s">
        <v>65</v>
      </c>
      <c r="D11" s="104">
        <v>600</v>
      </c>
      <c r="E11" s="105">
        <v>50</v>
      </c>
      <c r="F11" s="99">
        <f t="shared" ref="F11:F34" si="0">D11*E11</f>
        <v>30000</v>
      </c>
      <c r="G11" s="103" t="s">
        <v>65</v>
      </c>
      <c r="H11" s="104">
        <v>600</v>
      </c>
      <c r="I11" s="105">
        <v>50</v>
      </c>
      <c r="J11" s="99">
        <f t="shared" ref="J11:J34" si="1">H11*I11</f>
        <v>30000</v>
      </c>
      <c r="K11" s="106"/>
    </row>
    <row r="12" spans="1:11">
      <c r="A12" s="101" t="s">
        <v>52</v>
      </c>
      <c r="B12" s="102" t="s">
        <v>201</v>
      </c>
      <c r="C12" s="103" t="s">
        <v>65</v>
      </c>
      <c r="D12" s="104">
        <v>400</v>
      </c>
      <c r="E12" s="105">
        <v>40</v>
      </c>
      <c r="F12" s="99">
        <f t="shared" si="0"/>
        <v>16000</v>
      </c>
      <c r="G12" s="103" t="s">
        <v>65</v>
      </c>
      <c r="H12" s="104">
        <v>400</v>
      </c>
      <c r="I12" s="105">
        <v>40</v>
      </c>
      <c r="J12" s="99">
        <f t="shared" si="1"/>
        <v>16000</v>
      </c>
      <c r="K12" s="106"/>
    </row>
    <row r="13" spans="1:11">
      <c r="A13" s="101" t="s">
        <v>54</v>
      </c>
      <c r="B13" s="102" t="s">
        <v>202</v>
      </c>
      <c r="C13" s="103" t="s">
        <v>42</v>
      </c>
      <c r="D13" s="104">
        <v>7500</v>
      </c>
      <c r="E13" s="105">
        <v>1</v>
      </c>
      <c r="F13" s="99">
        <f t="shared" si="0"/>
        <v>7500</v>
      </c>
      <c r="G13" s="103" t="s">
        <v>42</v>
      </c>
      <c r="H13" s="104">
        <v>7500</v>
      </c>
      <c r="I13" s="105">
        <v>1</v>
      </c>
      <c r="J13" s="99">
        <f t="shared" si="1"/>
        <v>7500</v>
      </c>
      <c r="K13" s="106"/>
    </row>
    <row r="14" spans="1:11">
      <c r="A14" s="101" t="s">
        <v>56</v>
      </c>
      <c r="B14" s="107" t="s">
        <v>203</v>
      </c>
      <c r="C14" s="108" t="s">
        <v>42</v>
      </c>
      <c r="D14" s="104">
        <v>1500</v>
      </c>
      <c r="E14" s="105">
        <v>1</v>
      </c>
      <c r="F14" s="99">
        <f t="shared" si="0"/>
        <v>1500</v>
      </c>
      <c r="G14" s="108" t="s">
        <v>42</v>
      </c>
      <c r="H14" s="104">
        <v>1500</v>
      </c>
      <c r="I14" s="105">
        <v>1</v>
      </c>
      <c r="J14" s="99">
        <f t="shared" si="1"/>
        <v>1500</v>
      </c>
      <c r="K14" s="109"/>
    </row>
    <row r="15" spans="1:11">
      <c r="A15" s="94" t="s">
        <v>58</v>
      </c>
      <c r="B15" s="95" t="s">
        <v>204</v>
      </c>
      <c r="C15" s="96" t="s">
        <v>42</v>
      </c>
      <c r="D15" s="97">
        <v>1000</v>
      </c>
      <c r="E15" s="98">
        <v>1</v>
      </c>
      <c r="F15" s="99">
        <f t="shared" si="0"/>
        <v>1000</v>
      </c>
      <c r="G15" s="96" t="s">
        <v>42</v>
      </c>
      <c r="H15" s="97">
        <v>1000</v>
      </c>
      <c r="I15" s="98">
        <v>1</v>
      </c>
      <c r="J15" s="99">
        <f t="shared" si="1"/>
        <v>1000</v>
      </c>
      <c r="K15" s="100"/>
    </row>
    <row r="16" spans="1:11">
      <c r="A16" s="101" t="s">
        <v>60</v>
      </c>
      <c r="B16" s="102" t="s">
        <v>205</v>
      </c>
      <c r="C16" s="103" t="s">
        <v>206</v>
      </c>
      <c r="D16" s="104">
        <v>2400</v>
      </c>
      <c r="E16" s="105">
        <v>1</v>
      </c>
      <c r="F16" s="99">
        <f t="shared" si="0"/>
        <v>2400</v>
      </c>
      <c r="G16" s="103" t="s">
        <v>206</v>
      </c>
      <c r="H16" s="104">
        <v>2400</v>
      </c>
      <c r="I16" s="105">
        <v>1</v>
      </c>
      <c r="J16" s="99">
        <f t="shared" si="1"/>
        <v>2400</v>
      </c>
      <c r="K16" s="106"/>
    </row>
    <row r="17" spans="1:11">
      <c r="A17" s="101" t="s">
        <v>62</v>
      </c>
      <c r="B17" s="102" t="s">
        <v>207</v>
      </c>
      <c r="C17" s="103" t="s">
        <v>42</v>
      </c>
      <c r="D17" s="104">
        <v>1000</v>
      </c>
      <c r="E17" s="105">
        <v>1</v>
      </c>
      <c r="F17" s="99">
        <f t="shared" si="0"/>
        <v>1000</v>
      </c>
      <c r="G17" s="103" t="s">
        <v>42</v>
      </c>
      <c r="H17" s="104">
        <v>1000</v>
      </c>
      <c r="I17" s="105">
        <v>1</v>
      </c>
      <c r="J17" s="99">
        <f t="shared" si="1"/>
        <v>1000</v>
      </c>
      <c r="K17" s="106"/>
    </row>
    <row r="18" spans="1:11">
      <c r="A18" s="101" t="s">
        <v>178</v>
      </c>
      <c r="B18" s="102" t="s">
        <v>208</v>
      </c>
      <c r="C18" s="103" t="s">
        <v>42</v>
      </c>
      <c r="D18" s="104">
        <v>1000</v>
      </c>
      <c r="E18" s="105">
        <v>1</v>
      </c>
      <c r="F18" s="99">
        <f t="shared" si="0"/>
        <v>1000</v>
      </c>
      <c r="G18" s="103" t="s">
        <v>42</v>
      </c>
      <c r="H18" s="104">
        <v>1000</v>
      </c>
      <c r="I18" s="105">
        <v>1</v>
      </c>
      <c r="J18" s="99">
        <f t="shared" si="1"/>
        <v>1000</v>
      </c>
      <c r="K18" s="106"/>
    </row>
    <row r="19" spans="1:11" ht="14.1" customHeight="1">
      <c r="A19" s="101" t="s">
        <v>180</v>
      </c>
      <c r="B19" s="107" t="s">
        <v>209</v>
      </c>
      <c r="C19" s="108" t="s">
        <v>42</v>
      </c>
      <c r="D19" s="104">
        <v>500</v>
      </c>
      <c r="E19" s="105">
        <v>1</v>
      </c>
      <c r="F19" s="99">
        <f t="shared" si="0"/>
        <v>500</v>
      </c>
      <c r="G19" s="108" t="s">
        <v>42</v>
      </c>
      <c r="H19" s="104">
        <v>500</v>
      </c>
      <c r="I19" s="105">
        <v>1</v>
      </c>
      <c r="J19" s="99">
        <f t="shared" si="1"/>
        <v>500</v>
      </c>
      <c r="K19" s="109"/>
    </row>
    <row r="20" spans="1:11">
      <c r="A20" s="94" t="s">
        <v>210</v>
      </c>
      <c r="B20" s="95" t="s">
        <v>211</v>
      </c>
      <c r="C20" s="96" t="s">
        <v>42</v>
      </c>
      <c r="D20" s="104">
        <v>500</v>
      </c>
      <c r="E20" s="98">
        <v>1</v>
      </c>
      <c r="F20" s="99">
        <f t="shared" si="0"/>
        <v>500</v>
      </c>
      <c r="G20" s="96" t="s">
        <v>42</v>
      </c>
      <c r="H20" s="104">
        <v>500</v>
      </c>
      <c r="I20" s="98">
        <v>1</v>
      </c>
      <c r="J20" s="99">
        <f t="shared" si="1"/>
        <v>500</v>
      </c>
      <c r="K20" s="100"/>
    </row>
    <row r="21" spans="1:11" s="78" customFormat="1">
      <c r="A21" s="101" t="s">
        <v>212</v>
      </c>
      <c r="B21" s="102" t="s">
        <v>213</v>
      </c>
      <c r="C21" s="103" t="s">
        <v>42</v>
      </c>
      <c r="D21" s="104">
        <v>500</v>
      </c>
      <c r="E21" s="105">
        <v>8</v>
      </c>
      <c r="F21" s="99">
        <f t="shared" si="0"/>
        <v>4000</v>
      </c>
      <c r="G21" s="103" t="s">
        <v>42</v>
      </c>
      <c r="H21" s="104">
        <v>500</v>
      </c>
      <c r="I21" s="105">
        <v>8</v>
      </c>
      <c r="J21" s="99">
        <f t="shared" si="1"/>
        <v>4000</v>
      </c>
      <c r="K21" s="106"/>
    </row>
    <row r="22" spans="1:11" s="110" customFormat="1" ht="17.25" customHeight="1">
      <c r="A22" s="101" t="s">
        <v>214</v>
      </c>
      <c r="B22" s="102" t="s">
        <v>215</v>
      </c>
      <c r="C22" s="103" t="s">
        <v>42</v>
      </c>
      <c r="D22" s="104">
        <v>500</v>
      </c>
      <c r="E22" s="105">
        <v>1</v>
      </c>
      <c r="F22" s="99">
        <f t="shared" si="0"/>
        <v>500</v>
      </c>
      <c r="G22" s="103" t="s">
        <v>42</v>
      </c>
      <c r="H22" s="104">
        <v>500</v>
      </c>
      <c r="I22" s="105">
        <v>1</v>
      </c>
      <c r="J22" s="99">
        <f t="shared" si="1"/>
        <v>500</v>
      </c>
      <c r="K22" s="106"/>
    </row>
    <row r="23" spans="1:11">
      <c r="A23" s="101" t="s">
        <v>216</v>
      </c>
      <c r="B23" s="102" t="s">
        <v>217</v>
      </c>
      <c r="C23" s="103" t="s">
        <v>42</v>
      </c>
      <c r="D23" s="104">
        <v>700</v>
      </c>
      <c r="E23" s="105">
        <v>1</v>
      </c>
      <c r="F23" s="99">
        <f t="shared" si="0"/>
        <v>700</v>
      </c>
      <c r="G23" s="103" t="s">
        <v>42</v>
      </c>
      <c r="H23" s="104">
        <v>700</v>
      </c>
      <c r="I23" s="105">
        <v>1</v>
      </c>
      <c r="J23" s="99">
        <f t="shared" si="1"/>
        <v>700</v>
      </c>
      <c r="K23" s="106"/>
    </row>
    <row r="24" spans="1:11" s="78" customFormat="1">
      <c r="A24" s="101" t="s">
        <v>218</v>
      </c>
      <c r="B24" s="107" t="s">
        <v>219</v>
      </c>
      <c r="C24" s="108" t="s">
        <v>42</v>
      </c>
      <c r="D24" s="104">
        <v>500</v>
      </c>
      <c r="E24" s="105">
        <v>7</v>
      </c>
      <c r="F24" s="99">
        <f t="shared" si="0"/>
        <v>3500</v>
      </c>
      <c r="G24" s="108" t="s">
        <v>42</v>
      </c>
      <c r="H24" s="104">
        <v>500</v>
      </c>
      <c r="I24" s="105">
        <v>7</v>
      </c>
      <c r="J24" s="99">
        <f t="shared" si="1"/>
        <v>3500</v>
      </c>
      <c r="K24" s="111"/>
    </row>
    <row r="25" spans="1:11">
      <c r="A25" s="94" t="s">
        <v>220</v>
      </c>
      <c r="B25" s="95" t="s">
        <v>221</v>
      </c>
      <c r="C25" s="96" t="s">
        <v>42</v>
      </c>
      <c r="D25" s="97">
        <v>500</v>
      </c>
      <c r="E25" s="98">
        <v>1</v>
      </c>
      <c r="F25" s="99">
        <f t="shared" si="0"/>
        <v>500</v>
      </c>
      <c r="G25" s="96" t="s">
        <v>42</v>
      </c>
      <c r="H25" s="97">
        <v>500</v>
      </c>
      <c r="I25" s="98">
        <v>1</v>
      </c>
      <c r="J25" s="99">
        <f t="shared" si="1"/>
        <v>500</v>
      </c>
      <c r="K25" s="100"/>
    </row>
    <row r="26" spans="1:11">
      <c r="A26" s="101" t="s">
        <v>222</v>
      </c>
      <c r="B26" s="102" t="s">
        <v>223</v>
      </c>
      <c r="C26" s="103" t="s">
        <v>42</v>
      </c>
      <c r="D26" s="97">
        <v>500</v>
      </c>
      <c r="E26" s="105">
        <v>1</v>
      </c>
      <c r="F26" s="99">
        <f t="shared" si="0"/>
        <v>500</v>
      </c>
      <c r="G26" s="103" t="s">
        <v>42</v>
      </c>
      <c r="H26" s="97">
        <v>500</v>
      </c>
      <c r="I26" s="105">
        <v>1</v>
      </c>
      <c r="J26" s="99">
        <f t="shared" si="1"/>
        <v>500</v>
      </c>
      <c r="K26" s="106"/>
    </row>
    <row r="27" spans="1:11">
      <c r="A27" s="101" t="s">
        <v>224</v>
      </c>
      <c r="B27" s="102" t="s">
        <v>225</v>
      </c>
      <c r="C27" s="103" t="s">
        <v>42</v>
      </c>
      <c r="D27" s="97">
        <v>500</v>
      </c>
      <c r="E27" s="105">
        <v>6</v>
      </c>
      <c r="F27" s="99">
        <f t="shared" si="0"/>
        <v>3000</v>
      </c>
      <c r="G27" s="103" t="s">
        <v>42</v>
      </c>
      <c r="H27" s="97">
        <v>500</v>
      </c>
      <c r="I27" s="105">
        <v>6</v>
      </c>
      <c r="J27" s="99">
        <f t="shared" si="1"/>
        <v>3000</v>
      </c>
      <c r="K27" s="106"/>
    </row>
    <row r="28" spans="1:11">
      <c r="A28" s="101" t="s">
        <v>226</v>
      </c>
      <c r="B28" s="102" t="s">
        <v>227</v>
      </c>
      <c r="C28" s="103" t="s">
        <v>42</v>
      </c>
      <c r="D28" s="104">
        <v>500</v>
      </c>
      <c r="E28" s="105">
        <v>1</v>
      </c>
      <c r="F28" s="99">
        <f t="shared" si="0"/>
        <v>500</v>
      </c>
      <c r="G28" s="103" t="s">
        <v>42</v>
      </c>
      <c r="H28" s="104">
        <v>500</v>
      </c>
      <c r="I28" s="105">
        <v>1</v>
      </c>
      <c r="J28" s="99">
        <f t="shared" si="1"/>
        <v>500</v>
      </c>
      <c r="K28" s="106"/>
    </row>
    <row r="29" spans="1:11">
      <c r="A29" s="101" t="s">
        <v>228</v>
      </c>
      <c r="B29" s="102" t="s">
        <v>229</v>
      </c>
      <c r="C29" s="103" t="s">
        <v>42</v>
      </c>
      <c r="D29" s="104">
        <v>500</v>
      </c>
      <c r="E29" s="105">
        <v>1</v>
      </c>
      <c r="F29" s="99">
        <f t="shared" si="0"/>
        <v>500</v>
      </c>
      <c r="G29" s="103" t="s">
        <v>42</v>
      </c>
      <c r="H29" s="104">
        <v>500</v>
      </c>
      <c r="I29" s="105">
        <v>1</v>
      </c>
      <c r="J29" s="99">
        <f t="shared" si="1"/>
        <v>500</v>
      </c>
      <c r="K29" s="106"/>
    </row>
    <row r="30" spans="1:11">
      <c r="A30" s="101" t="s">
        <v>230</v>
      </c>
      <c r="B30" s="107" t="s">
        <v>231</v>
      </c>
      <c r="C30" s="108" t="s">
        <v>42</v>
      </c>
      <c r="D30" s="104">
        <v>1000</v>
      </c>
      <c r="E30" s="105">
        <v>8</v>
      </c>
      <c r="F30" s="99">
        <f t="shared" si="0"/>
        <v>8000</v>
      </c>
      <c r="G30" s="108" t="s">
        <v>42</v>
      </c>
      <c r="H30" s="104">
        <v>1000</v>
      </c>
      <c r="I30" s="105">
        <v>8</v>
      </c>
      <c r="J30" s="99">
        <f t="shared" si="1"/>
        <v>8000</v>
      </c>
      <c r="K30" s="106"/>
    </row>
    <row r="31" spans="1:11" ht="30">
      <c r="A31" s="101" t="s">
        <v>232</v>
      </c>
      <c r="B31" s="95" t="s">
        <v>233</v>
      </c>
      <c r="C31" s="96" t="s">
        <v>42</v>
      </c>
      <c r="D31" s="97">
        <v>500</v>
      </c>
      <c r="E31" s="98">
        <v>6</v>
      </c>
      <c r="F31" s="99">
        <f t="shared" si="0"/>
        <v>3000</v>
      </c>
      <c r="G31" s="96" t="s">
        <v>42</v>
      </c>
      <c r="H31" s="97">
        <v>500</v>
      </c>
      <c r="I31" s="98">
        <v>6</v>
      </c>
      <c r="J31" s="99">
        <f t="shared" si="1"/>
        <v>3000</v>
      </c>
      <c r="K31" s="100"/>
    </row>
    <row r="32" spans="1:11" ht="30">
      <c r="A32" s="101" t="s">
        <v>234</v>
      </c>
      <c r="B32" s="102" t="s">
        <v>235</v>
      </c>
      <c r="C32" s="103" t="s">
        <v>42</v>
      </c>
      <c r="D32" s="104">
        <v>1400</v>
      </c>
      <c r="E32" s="105">
        <v>20</v>
      </c>
      <c r="F32" s="99">
        <f t="shared" si="0"/>
        <v>28000</v>
      </c>
      <c r="G32" s="103" t="s">
        <v>42</v>
      </c>
      <c r="H32" s="104">
        <v>1400</v>
      </c>
      <c r="I32" s="105">
        <v>20</v>
      </c>
      <c r="J32" s="99">
        <f t="shared" si="1"/>
        <v>28000</v>
      </c>
      <c r="K32" s="106"/>
    </row>
    <row r="33" spans="1:11">
      <c r="A33" s="101" t="s">
        <v>236</v>
      </c>
      <c r="B33" s="102" t="s">
        <v>237</v>
      </c>
      <c r="C33" s="103" t="s">
        <v>143</v>
      </c>
      <c r="D33" s="104">
        <v>2000</v>
      </c>
      <c r="E33" s="105">
        <v>15</v>
      </c>
      <c r="F33" s="99">
        <f t="shared" si="0"/>
        <v>30000</v>
      </c>
      <c r="G33" s="103" t="s">
        <v>143</v>
      </c>
      <c r="H33" s="104">
        <v>2000</v>
      </c>
      <c r="I33" s="105">
        <v>15</v>
      </c>
      <c r="J33" s="99">
        <f t="shared" si="1"/>
        <v>30000</v>
      </c>
      <c r="K33" s="106"/>
    </row>
    <row r="34" spans="1:11">
      <c r="A34" s="101" t="s">
        <v>238</v>
      </c>
      <c r="B34" s="102" t="s">
        <v>239</v>
      </c>
      <c r="C34" s="103" t="s">
        <v>82</v>
      </c>
      <c r="D34" s="104">
        <v>300</v>
      </c>
      <c r="E34" s="105">
        <v>100</v>
      </c>
      <c r="F34" s="99">
        <f t="shared" si="0"/>
        <v>30000</v>
      </c>
      <c r="G34" s="103" t="s">
        <v>82</v>
      </c>
      <c r="H34" s="104">
        <v>300</v>
      </c>
      <c r="I34" s="105">
        <v>100</v>
      </c>
      <c r="J34" s="99">
        <f t="shared" si="1"/>
        <v>30000</v>
      </c>
      <c r="K34" s="106"/>
    </row>
    <row r="35" spans="1:11" ht="16.2">
      <c r="A35" s="261" t="s">
        <v>240</v>
      </c>
      <c r="B35" s="262"/>
      <c r="C35" s="262"/>
      <c r="D35" s="262"/>
      <c r="E35" s="263"/>
      <c r="F35" s="112">
        <f>SUM(F10:F34)</f>
        <v>204100</v>
      </c>
      <c r="G35" s="113"/>
      <c r="H35" s="113"/>
      <c r="I35" s="114" t="s">
        <v>240</v>
      </c>
      <c r="J35" s="113">
        <f>SUM(J10:J34)</f>
        <v>204100</v>
      </c>
      <c r="K35" s="115"/>
    </row>
    <row r="36" spans="1:11" ht="15.6">
      <c r="A36" s="116" t="s">
        <v>419</v>
      </c>
      <c r="B36" s="117"/>
      <c r="C36" s="118"/>
      <c r="D36" s="118"/>
      <c r="E36" s="118"/>
      <c r="F36" s="118"/>
      <c r="G36" s="119"/>
      <c r="H36" s="119"/>
      <c r="I36" s="119"/>
      <c r="J36" s="119"/>
      <c r="K36" s="120"/>
    </row>
    <row r="37" spans="1:11">
      <c r="A37" s="121" t="s">
        <v>73</v>
      </c>
      <c r="B37" s="122" t="s">
        <v>241</v>
      </c>
      <c r="C37" s="123" t="s">
        <v>42</v>
      </c>
      <c r="D37" s="97">
        <v>140</v>
      </c>
      <c r="E37" s="124">
        <v>15</v>
      </c>
      <c r="F37" s="125">
        <f>D37*E37</f>
        <v>2100</v>
      </c>
      <c r="G37" s="123" t="s">
        <v>42</v>
      </c>
      <c r="H37" s="97">
        <v>140</v>
      </c>
      <c r="I37" s="124">
        <v>15</v>
      </c>
      <c r="J37" s="125">
        <f>H37*I37</f>
        <v>2100</v>
      </c>
      <c r="K37" s="126"/>
    </row>
    <row r="38" spans="1:11">
      <c r="A38" s="127" t="s">
        <v>7</v>
      </c>
      <c r="B38" s="128" t="s">
        <v>242</v>
      </c>
      <c r="C38" s="129" t="s">
        <v>42</v>
      </c>
      <c r="D38" s="130">
        <v>400</v>
      </c>
      <c r="E38" s="131">
        <v>1</v>
      </c>
      <c r="F38" s="132">
        <f t="shared" ref="F38:F61" si="2">D38*E38</f>
        <v>400</v>
      </c>
      <c r="G38" s="129" t="s">
        <v>42</v>
      </c>
      <c r="H38" s="130">
        <v>400</v>
      </c>
      <c r="I38" s="131">
        <v>1</v>
      </c>
      <c r="J38" s="132">
        <f t="shared" ref="J38:J61" si="3">H38*I38</f>
        <v>400</v>
      </c>
      <c r="K38" s="133"/>
    </row>
    <row r="39" spans="1:11" ht="45">
      <c r="A39" s="198" t="s">
        <v>9</v>
      </c>
      <c r="B39" s="128" t="s">
        <v>243</v>
      </c>
      <c r="C39" s="129" t="s">
        <v>42</v>
      </c>
      <c r="D39" s="130">
        <v>400</v>
      </c>
      <c r="E39" s="131">
        <v>12</v>
      </c>
      <c r="F39" s="132">
        <f t="shared" si="2"/>
        <v>4800</v>
      </c>
      <c r="G39" s="129" t="s">
        <v>42</v>
      </c>
      <c r="H39" s="130">
        <v>400</v>
      </c>
      <c r="I39" s="131">
        <v>12</v>
      </c>
      <c r="J39" s="132">
        <f t="shared" si="3"/>
        <v>4800</v>
      </c>
      <c r="K39" s="133"/>
    </row>
    <row r="40" spans="1:11">
      <c r="A40" s="127" t="s">
        <v>10</v>
      </c>
      <c r="B40" s="128" t="s">
        <v>244</v>
      </c>
      <c r="C40" s="129" t="s">
        <v>42</v>
      </c>
      <c r="D40" s="130">
        <v>400</v>
      </c>
      <c r="E40" s="131">
        <v>6</v>
      </c>
      <c r="F40" s="132">
        <f t="shared" si="2"/>
        <v>2400</v>
      </c>
      <c r="G40" s="129" t="s">
        <v>42</v>
      </c>
      <c r="H40" s="130">
        <v>400</v>
      </c>
      <c r="I40" s="131">
        <v>6</v>
      </c>
      <c r="J40" s="132">
        <f t="shared" si="3"/>
        <v>2400</v>
      </c>
      <c r="K40" s="133"/>
    </row>
    <row r="41" spans="1:11">
      <c r="A41" s="127" t="s">
        <v>11</v>
      </c>
      <c r="B41" s="134" t="s">
        <v>245</v>
      </c>
      <c r="C41" s="135" t="s">
        <v>42</v>
      </c>
      <c r="D41" s="130">
        <v>200</v>
      </c>
      <c r="E41" s="131">
        <v>2</v>
      </c>
      <c r="F41" s="132">
        <f t="shared" si="2"/>
        <v>400</v>
      </c>
      <c r="G41" s="135" t="s">
        <v>42</v>
      </c>
      <c r="H41" s="130">
        <v>200</v>
      </c>
      <c r="I41" s="131">
        <v>2</v>
      </c>
      <c r="J41" s="132">
        <f t="shared" si="3"/>
        <v>400</v>
      </c>
      <c r="K41" s="133"/>
    </row>
    <row r="42" spans="1:11">
      <c r="A42" s="121" t="s">
        <v>24</v>
      </c>
      <c r="B42" s="122" t="s">
        <v>246</v>
      </c>
      <c r="C42" s="123" t="s">
        <v>42</v>
      </c>
      <c r="D42" s="97">
        <v>140</v>
      </c>
      <c r="E42" s="124">
        <v>15</v>
      </c>
      <c r="F42" s="125">
        <f t="shared" si="2"/>
        <v>2100</v>
      </c>
      <c r="G42" s="123" t="s">
        <v>42</v>
      </c>
      <c r="H42" s="97">
        <v>140</v>
      </c>
      <c r="I42" s="124">
        <v>15</v>
      </c>
      <c r="J42" s="125">
        <f t="shared" si="3"/>
        <v>2100</v>
      </c>
      <c r="K42" s="126"/>
    </row>
    <row r="43" spans="1:11">
      <c r="A43" s="127" t="s">
        <v>25</v>
      </c>
      <c r="B43" s="136" t="s">
        <v>98</v>
      </c>
      <c r="C43" s="137" t="s">
        <v>42</v>
      </c>
      <c r="D43" s="104">
        <v>35</v>
      </c>
      <c r="E43" s="138">
        <v>5</v>
      </c>
      <c r="F43" s="125">
        <f t="shared" si="2"/>
        <v>175</v>
      </c>
      <c r="G43" s="137" t="s">
        <v>42</v>
      </c>
      <c r="H43" s="104">
        <v>35</v>
      </c>
      <c r="I43" s="138">
        <v>5</v>
      </c>
      <c r="J43" s="125">
        <f t="shared" si="3"/>
        <v>175</v>
      </c>
      <c r="K43" s="139"/>
    </row>
    <row r="44" spans="1:11">
      <c r="A44" s="127" t="s">
        <v>26</v>
      </c>
      <c r="B44" s="136" t="s">
        <v>247</v>
      </c>
      <c r="C44" s="137" t="s">
        <v>42</v>
      </c>
      <c r="D44" s="104">
        <v>500</v>
      </c>
      <c r="E44" s="138">
        <v>1</v>
      </c>
      <c r="F44" s="125">
        <f t="shared" si="2"/>
        <v>500</v>
      </c>
      <c r="G44" s="137" t="s">
        <v>42</v>
      </c>
      <c r="H44" s="104">
        <v>500</v>
      </c>
      <c r="I44" s="138">
        <v>1</v>
      </c>
      <c r="J44" s="125">
        <f t="shared" si="3"/>
        <v>500</v>
      </c>
      <c r="K44" s="139"/>
    </row>
    <row r="45" spans="1:11">
      <c r="A45" s="127" t="s">
        <v>13</v>
      </c>
      <c r="B45" s="136" t="s">
        <v>248</v>
      </c>
      <c r="C45" s="137" t="s">
        <v>42</v>
      </c>
      <c r="D45" s="104">
        <v>35</v>
      </c>
      <c r="E45" s="138">
        <v>1</v>
      </c>
      <c r="F45" s="125">
        <f t="shared" si="2"/>
        <v>35</v>
      </c>
      <c r="G45" s="137" t="s">
        <v>42</v>
      </c>
      <c r="H45" s="104">
        <v>35</v>
      </c>
      <c r="I45" s="138">
        <v>1</v>
      </c>
      <c r="J45" s="125">
        <f t="shared" si="3"/>
        <v>35</v>
      </c>
      <c r="K45" s="139"/>
    </row>
    <row r="46" spans="1:11">
      <c r="A46" s="127" t="s">
        <v>14</v>
      </c>
      <c r="B46" s="140" t="s">
        <v>76</v>
      </c>
      <c r="C46" s="141" t="s">
        <v>77</v>
      </c>
      <c r="D46" s="104">
        <v>3.5</v>
      </c>
      <c r="E46" s="138">
        <v>10</v>
      </c>
      <c r="F46" s="125">
        <f t="shared" si="2"/>
        <v>35</v>
      </c>
      <c r="G46" s="141" t="s">
        <v>77</v>
      </c>
      <c r="H46" s="104">
        <v>3.5</v>
      </c>
      <c r="I46" s="138">
        <v>10</v>
      </c>
      <c r="J46" s="125">
        <f t="shared" si="3"/>
        <v>35</v>
      </c>
      <c r="K46" s="142"/>
    </row>
    <row r="47" spans="1:11">
      <c r="A47" s="121" t="s">
        <v>15</v>
      </c>
      <c r="B47" s="122" t="s">
        <v>144</v>
      </c>
      <c r="C47" s="123" t="s">
        <v>42</v>
      </c>
      <c r="D47" s="97">
        <v>5</v>
      </c>
      <c r="E47" s="124">
        <v>1</v>
      </c>
      <c r="F47" s="125">
        <f t="shared" si="2"/>
        <v>5</v>
      </c>
      <c r="G47" s="123" t="s">
        <v>42</v>
      </c>
      <c r="H47" s="97">
        <v>5</v>
      </c>
      <c r="I47" s="124">
        <v>1</v>
      </c>
      <c r="J47" s="125">
        <f t="shared" si="3"/>
        <v>5</v>
      </c>
      <c r="K47" s="126"/>
    </row>
    <row r="48" spans="1:11">
      <c r="A48" s="127" t="s">
        <v>16</v>
      </c>
      <c r="B48" s="136" t="s">
        <v>145</v>
      </c>
      <c r="C48" s="137" t="s">
        <v>42</v>
      </c>
      <c r="D48" s="104">
        <v>5</v>
      </c>
      <c r="E48" s="138">
        <v>20</v>
      </c>
      <c r="F48" s="125">
        <f t="shared" si="2"/>
        <v>100</v>
      </c>
      <c r="G48" s="137" t="s">
        <v>42</v>
      </c>
      <c r="H48" s="104">
        <v>5</v>
      </c>
      <c r="I48" s="138">
        <v>20</v>
      </c>
      <c r="J48" s="125">
        <f t="shared" si="3"/>
        <v>100</v>
      </c>
      <c r="K48" s="139"/>
    </row>
    <row r="49" spans="1:11">
      <c r="A49" s="127" t="s">
        <v>30</v>
      </c>
      <c r="B49" s="136" t="s">
        <v>249</v>
      </c>
      <c r="C49" s="137" t="s">
        <v>77</v>
      </c>
      <c r="D49" s="104">
        <v>5</v>
      </c>
      <c r="E49" s="138">
        <v>180</v>
      </c>
      <c r="F49" s="125">
        <f t="shared" si="2"/>
        <v>900</v>
      </c>
      <c r="G49" s="137" t="s">
        <v>77</v>
      </c>
      <c r="H49" s="104">
        <v>5</v>
      </c>
      <c r="I49" s="138">
        <v>180</v>
      </c>
      <c r="J49" s="125">
        <f t="shared" si="3"/>
        <v>900</v>
      </c>
      <c r="K49" s="139"/>
    </row>
    <row r="50" spans="1:11">
      <c r="A50" s="127" t="s">
        <v>31</v>
      </c>
      <c r="B50" s="136" t="s">
        <v>250</v>
      </c>
      <c r="C50" s="137" t="s">
        <v>77</v>
      </c>
      <c r="D50" s="104">
        <v>5</v>
      </c>
      <c r="E50" s="138">
        <v>60</v>
      </c>
      <c r="F50" s="125">
        <f t="shared" si="2"/>
        <v>300</v>
      </c>
      <c r="G50" s="137" t="s">
        <v>77</v>
      </c>
      <c r="H50" s="104">
        <v>5</v>
      </c>
      <c r="I50" s="138">
        <v>60</v>
      </c>
      <c r="J50" s="125">
        <f t="shared" si="3"/>
        <v>300</v>
      </c>
      <c r="K50" s="139"/>
    </row>
    <row r="51" spans="1:11">
      <c r="A51" s="127" t="s">
        <v>32</v>
      </c>
      <c r="B51" s="140" t="s">
        <v>251</v>
      </c>
      <c r="C51" s="141" t="s">
        <v>42</v>
      </c>
      <c r="D51" s="104">
        <v>20</v>
      </c>
      <c r="E51" s="138">
        <v>200</v>
      </c>
      <c r="F51" s="125">
        <f t="shared" si="2"/>
        <v>4000</v>
      </c>
      <c r="G51" s="141" t="s">
        <v>42</v>
      </c>
      <c r="H51" s="104">
        <v>20</v>
      </c>
      <c r="I51" s="138">
        <v>200</v>
      </c>
      <c r="J51" s="125">
        <f t="shared" si="3"/>
        <v>4000</v>
      </c>
      <c r="K51" s="139"/>
    </row>
    <row r="52" spans="1:11">
      <c r="A52" s="121" t="s">
        <v>33</v>
      </c>
      <c r="B52" s="122" t="s">
        <v>252</v>
      </c>
      <c r="C52" s="123" t="s">
        <v>42</v>
      </c>
      <c r="D52" s="97">
        <v>15</v>
      </c>
      <c r="E52" s="124">
        <v>180</v>
      </c>
      <c r="F52" s="125">
        <f t="shared" si="2"/>
        <v>2700</v>
      </c>
      <c r="G52" s="123" t="s">
        <v>42</v>
      </c>
      <c r="H52" s="97">
        <v>15</v>
      </c>
      <c r="I52" s="124">
        <v>180</v>
      </c>
      <c r="J52" s="125">
        <f t="shared" si="3"/>
        <v>2700</v>
      </c>
      <c r="K52" s="126"/>
    </row>
    <row r="53" spans="1:11">
      <c r="A53" s="127" t="s">
        <v>17</v>
      </c>
      <c r="B53" s="136" t="s">
        <v>253</v>
      </c>
      <c r="C53" s="137" t="s">
        <v>43</v>
      </c>
      <c r="D53" s="104">
        <v>300</v>
      </c>
      <c r="E53" s="138">
        <v>7</v>
      </c>
      <c r="F53" s="125">
        <f t="shared" si="2"/>
        <v>2100</v>
      </c>
      <c r="G53" s="137" t="s">
        <v>43</v>
      </c>
      <c r="H53" s="104">
        <v>300</v>
      </c>
      <c r="I53" s="138">
        <v>7</v>
      </c>
      <c r="J53" s="125">
        <f t="shared" si="3"/>
        <v>2100</v>
      </c>
      <c r="K53" s="139"/>
    </row>
    <row r="54" spans="1:11">
      <c r="A54" s="127" t="s">
        <v>18</v>
      </c>
      <c r="B54" s="136" t="s">
        <v>254</v>
      </c>
      <c r="C54" s="137" t="s">
        <v>43</v>
      </c>
      <c r="D54" s="104">
        <v>1500</v>
      </c>
      <c r="E54" s="138">
        <v>7</v>
      </c>
      <c r="F54" s="125">
        <f t="shared" si="2"/>
        <v>10500</v>
      </c>
      <c r="G54" s="137" t="s">
        <v>43</v>
      </c>
      <c r="H54" s="104">
        <v>1500</v>
      </c>
      <c r="I54" s="138">
        <v>7</v>
      </c>
      <c r="J54" s="125">
        <f t="shared" si="3"/>
        <v>10500</v>
      </c>
      <c r="K54" s="139"/>
    </row>
    <row r="55" spans="1:11">
      <c r="A55" s="127" t="s">
        <v>27</v>
      </c>
      <c r="B55" s="136" t="s">
        <v>255</v>
      </c>
      <c r="C55" s="137" t="s">
        <v>43</v>
      </c>
      <c r="D55" s="104">
        <v>600</v>
      </c>
      <c r="E55" s="138">
        <v>3</v>
      </c>
      <c r="F55" s="125">
        <f t="shared" si="2"/>
        <v>1800</v>
      </c>
      <c r="G55" s="137" t="s">
        <v>43</v>
      </c>
      <c r="H55" s="104">
        <v>600</v>
      </c>
      <c r="I55" s="138">
        <v>3</v>
      </c>
      <c r="J55" s="125">
        <f t="shared" si="3"/>
        <v>1800</v>
      </c>
      <c r="K55" s="139"/>
    </row>
    <row r="56" spans="1:11" s="144" customFormat="1">
      <c r="A56" s="101" t="s">
        <v>28</v>
      </c>
      <c r="B56" s="107" t="s">
        <v>420</v>
      </c>
      <c r="C56" s="143" t="s">
        <v>256</v>
      </c>
      <c r="D56" s="104">
        <v>100</v>
      </c>
      <c r="E56" s="105">
        <v>90</v>
      </c>
      <c r="F56" s="99">
        <f t="shared" si="2"/>
        <v>9000</v>
      </c>
      <c r="G56" s="143" t="s">
        <v>256</v>
      </c>
      <c r="H56" s="104">
        <v>100</v>
      </c>
      <c r="I56" s="105">
        <v>90</v>
      </c>
      <c r="J56" s="99">
        <f t="shared" si="3"/>
        <v>9000</v>
      </c>
      <c r="K56" s="109" t="s">
        <v>421</v>
      </c>
    </row>
    <row r="57" spans="1:11" s="144" customFormat="1" ht="30">
      <c r="A57" s="94" t="s">
        <v>19</v>
      </c>
      <c r="B57" s="95" t="s">
        <v>257</v>
      </c>
      <c r="C57" s="96" t="s">
        <v>42</v>
      </c>
      <c r="D57" s="97">
        <v>100</v>
      </c>
      <c r="E57" s="98">
        <v>4</v>
      </c>
      <c r="F57" s="99">
        <f t="shared" si="2"/>
        <v>400</v>
      </c>
      <c r="G57" s="96" t="s">
        <v>42</v>
      </c>
      <c r="H57" s="97">
        <v>100</v>
      </c>
      <c r="I57" s="98">
        <v>4</v>
      </c>
      <c r="J57" s="99">
        <f t="shared" si="3"/>
        <v>400</v>
      </c>
      <c r="K57" s="100"/>
    </row>
    <row r="58" spans="1:11" s="144" customFormat="1">
      <c r="A58" s="101" t="s">
        <v>20</v>
      </c>
      <c r="B58" s="102" t="s">
        <v>422</v>
      </c>
      <c r="C58" s="103" t="s">
        <v>42</v>
      </c>
      <c r="D58" s="104">
        <v>80</v>
      </c>
      <c r="E58" s="105">
        <v>12</v>
      </c>
      <c r="F58" s="99">
        <f t="shared" si="2"/>
        <v>960</v>
      </c>
      <c r="G58" s="103" t="s">
        <v>42</v>
      </c>
      <c r="H58" s="104">
        <v>80</v>
      </c>
      <c r="I58" s="105">
        <v>12</v>
      </c>
      <c r="J58" s="99">
        <f t="shared" si="3"/>
        <v>960</v>
      </c>
      <c r="K58" s="106"/>
    </row>
    <row r="59" spans="1:11" s="144" customFormat="1">
      <c r="A59" s="101" t="s">
        <v>21</v>
      </c>
      <c r="B59" s="102" t="s">
        <v>258</v>
      </c>
      <c r="C59" s="103" t="s">
        <v>77</v>
      </c>
      <c r="D59" s="104">
        <v>50</v>
      </c>
      <c r="E59" s="105">
        <v>2</v>
      </c>
      <c r="F59" s="99">
        <f t="shared" si="2"/>
        <v>100</v>
      </c>
      <c r="G59" s="103" t="s">
        <v>77</v>
      </c>
      <c r="H59" s="104">
        <v>50</v>
      </c>
      <c r="I59" s="105">
        <v>2</v>
      </c>
      <c r="J59" s="99">
        <f t="shared" si="3"/>
        <v>100</v>
      </c>
      <c r="K59" s="106"/>
    </row>
    <row r="60" spans="1:11" s="144" customFormat="1">
      <c r="A60" s="101" t="s">
        <v>22</v>
      </c>
      <c r="B60" s="102" t="s">
        <v>259</v>
      </c>
      <c r="C60" s="103" t="s">
        <v>77</v>
      </c>
      <c r="D60" s="104">
        <v>300</v>
      </c>
      <c r="E60" s="105">
        <v>1</v>
      </c>
      <c r="F60" s="99">
        <f t="shared" si="2"/>
        <v>300</v>
      </c>
      <c r="G60" s="103" t="s">
        <v>77</v>
      </c>
      <c r="H60" s="104">
        <v>300</v>
      </c>
      <c r="I60" s="105">
        <v>1</v>
      </c>
      <c r="J60" s="99">
        <f t="shared" si="3"/>
        <v>300</v>
      </c>
      <c r="K60" s="106"/>
    </row>
    <row r="61" spans="1:11" s="144" customFormat="1">
      <c r="A61" s="101" t="s">
        <v>23</v>
      </c>
      <c r="B61" s="102" t="s">
        <v>260</v>
      </c>
      <c r="C61" s="145" t="s">
        <v>261</v>
      </c>
      <c r="D61" s="130">
        <v>600</v>
      </c>
      <c r="E61" s="146">
        <v>8</v>
      </c>
      <c r="F61" s="147">
        <f t="shared" si="2"/>
        <v>4800</v>
      </c>
      <c r="G61" s="145" t="s">
        <v>261</v>
      </c>
      <c r="H61" s="130">
        <v>600</v>
      </c>
      <c r="I61" s="146">
        <v>8</v>
      </c>
      <c r="J61" s="147">
        <f t="shared" si="3"/>
        <v>4800</v>
      </c>
      <c r="K61" s="148"/>
    </row>
    <row r="62" spans="1:11" s="150" customFormat="1" ht="17.399999999999999">
      <c r="A62" s="101" t="s">
        <v>45</v>
      </c>
      <c r="B62" s="102" t="s">
        <v>262</v>
      </c>
      <c r="C62" s="145" t="s">
        <v>86</v>
      </c>
      <c r="D62" s="149">
        <v>140</v>
      </c>
      <c r="E62" s="146">
        <v>2</v>
      </c>
      <c r="F62" s="147">
        <f>D62*E62</f>
        <v>280</v>
      </c>
      <c r="G62" s="145" t="s">
        <v>86</v>
      </c>
      <c r="H62" s="149">
        <v>140</v>
      </c>
      <c r="I62" s="146">
        <v>2</v>
      </c>
      <c r="J62" s="147">
        <f>H62*I62</f>
        <v>280</v>
      </c>
      <c r="K62" s="53"/>
    </row>
    <row r="63" spans="1:11" s="150" customFormat="1" ht="17.399999999999999">
      <c r="A63" s="101" t="s">
        <v>46</v>
      </c>
      <c r="B63" s="102" t="s">
        <v>263</v>
      </c>
      <c r="C63" s="145" t="s">
        <v>264</v>
      </c>
      <c r="D63" s="149">
        <v>400</v>
      </c>
      <c r="E63" s="146">
        <v>1</v>
      </c>
      <c r="F63" s="147">
        <f t="shared" ref="F63:F66" si="4">D63*E63</f>
        <v>400</v>
      </c>
      <c r="G63" s="145" t="s">
        <v>264</v>
      </c>
      <c r="H63" s="149">
        <v>400</v>
      </c>
      <c r="I63" s="146">
        <v>1</v>
      </c>
      <c r="J63" s="147">
        <f t="shared" ref="J63:J67" si="5">H63*I63</f>
        <v>400</v>
      </c>
      <c r="K63" s="53"/>
    </row>
    <row r="64" spans="1:11" s="67" customFormat="1" ht="17.399999999999999">
      <c r="A64" s="127" t="s">
        <v>47</v>
      </c>
      <c r="B64" s="102" t="s">
        <v>265</v>
      </c>
      <c r="C64" s="129" t="s">
        <v>8</v>
      </c>
      <c r="D64" s="151">
        <v>120</v>
      </c>
      <c r="E64" s="131">
        <v>5</v>
      </c>
      <c r="F64" s="152">
        <f t="shared" si="4"/>
        <v>600</v>
      </c>
      <c r="G64" s="129" t="s">
        <v>8</v>
      </c>
      <c r="H64" s="151">
        <v>120</v>
      </c>
      <c r="I64" s="131">
        <v>5</v>
      </c>
      <c r="J64" s="152">
        <f t="shared" si="5"/>
        <v>600</v>
      </c>
      <c r="K64" s="49"/>
    </row>
    <row r="65" spans="1:11" s="67" customFormat="1" ht="17.399999999999999">
      <c r="A65" s="127" t="s">
        <v>48</v>
      </c>
      <c r="B65" s="102" t="s">
        <v>266</v>
      </c>
      <c r="C65" s="129" t="s">
        <v>86</v>
      </c>
      <c r="D65" s="151">
        <v>60</v>
      </c>
      <c r="E65" s="131">
        <v>5</v>
      </c>
      <c r="F65" s="152">
        <f t="shared" si="4"/>
        <v>300</v>
      </c>
      <c r="G65" s="129" t="s">
        <v>86</v>
      </c>
      <c r="H65" s="151">
        <v>60</v>
      </c>
      <c r="I65" s="131">
        <v>5</v>
      </c>
      <c r="J65" s="152">
        <f t="shared" si="5"/>
        <v>300</v>
      </c>
      <c r="K65" s="49"/>
    </row>
    <row r="66" spans="1:11" s="150" customFormat="1" ht="17.399999999999999">
      <c r="A66" s="101" t="s">
        <v>267</v>
      </c>
      <c r="B66" s="102" t="s">
        <v>268</v>
      </c>
      <c r="C66" s="145" t="s">
        <v>86</v>
      </c>
      <c r="D66" s="149">
        <v>1000</v>
      </c>
      <c r="E66" s="153">
        <v>1</v>
      </c>
      <c r="F66" s="147">
        <f t="shared" si="4"/>
        <v>1000</v>
      </c>
      <c r="G66" s="145" t="s">
        <v>86</v>
      </c>
      <c r="H66" s="149">
        <v>1000</v>
      </c>
      <c r="I66" s="146">
        <v>1</v>
      </c>
      <c r="J66" s="147">
        <f t="shared" si="5"/>
        <v>1000</v>
      </c>
      <c r="K66" s="53"/>
    </row>
    <row r="67" spans="1:11" s="150" customFormat="1" ht="17.399999999999999">
      <c r="A67" s="154" t="s">
        <v>269</v>
      </c>
      <c r="B67" s="234" t="s">
        <v>270</v>
      </c>
      <c r="C67" s="145"/>
      <c r="D67" s="149"/>
      <c r="E67" s="146"/>
      <c r="F67" s="147"/>
      <c r="G67" s="155" t="s">
        <v>271</v>
      </c>
      <c r="H67" s="149">
        <v>100</v>
      </c>
      <c r="I67" s="146">
        <v>5</v>
      </c>
      <c r="J67" s="147">
        <f t="shared" si="5"/>
        <v>500</v>
      </c>
      <c r="K67" s="74" t="s">
        <v>272</v>
      </c>
    </row>
    <row r="68" spans="1:11" ht="16.2">
      <c r="A68" s="261" t="s">
        <v>5</v>
      </c>
      <c r="B68" s="262"/>
      <c r="C68" s="262"/>
      <c r="D68" s="262"/>
      <c r="E68" s="263"/>
      <c r="F68" s="112">
        <f>SUM(F37:F66)</f>
        <v>53490</v>
      </c>
      <c r="G68" s="113"/>
      <c r="H68" s="113"/>
      <c r="I68" s="114" t="s">
        <v>273</v>
      </c>
      <c r="J68" s="113">
        <f>SUM(J37:J67)</f>
        <v>53990</v>
      </c>
      <c r="K68" s="115"/>
    </row>
    <row r="69" spans="1:11" ht="15.6">
      <c r="A69" s="117" t="s">
        <v>423</v>
      </c>
      <c r="B69" s="117"/>
      <c r="C69" s="118"/>
      <c r="D69" s="118"/>
      <c r="E69" s="118"/>
      <c r="F69" s="118"/>
      <c r="G69" s="119"/>
      <c r="H69" s="119"/>
      <c r="I69" s="119"/>
      <c r="J69" s="119"/>
      <c r="K69" s="120"/>
    </row>
    <row r="70" spans="1:11">
      <c r="A70" s="121" t="s">
        <v>87</v>
      </c>
      <c r="B70" s="122" t="s">
        <v>274</v>
      </c>
      <c r="C70" s="123" t="s">
        <v>61</v>
      </c>
      <c r="D70" s="156">
        <v>150</v>
      </c>
      <c r="E70" s="124">
        <v>4</v>
      </c>
      <c r="F70" s="125">
        <f>D70*E70</f>
        <v>600</v>
      </c>
      <c r="G70" s="123" t="s">
        <v>61</v>
      </c>
      <c r="H70" s="156">
        <v>150</v>
      </c>
      <c r="I70" s="124">
        <v>4</v>
      </c>
      <c r="J70" s="125">
        <f>H70*I70</f>
        <v>600</v>
      </c>
      <c r="K70" s="126"/>
    </row>
    <row r="71" spans="1:11">
      <c r="A71" s="127" t="s">
        <v>275</v>
      </c>
      <c r="B71" s="136" t="s">
        <v>114</v>
      </c>
      <c r="C71" s="137" t="s">
        <v>61</v>
      </c>
      <c r="D71" s="157">
        <v>20</v>
      </c>
      <c r="E71" s="138">
        <v>10</v>
      </c>
      <c r="F71" s="125">
        <f t="shared" ref="F71:F74" si="6">D71*E71</f>
        <v>200</v>
      </c>
      <c r="G71" s="137" t="s">
        <v>61</v>
      </c>
      <c r="H71" s="157">
        <v>20</v>
      </c>
      <c r="I71" s="138">
        <v>10</v>
      </c>
      <c r="J71" s="125">
        <f t="shared" ref="J71:J75" si="7">H71*I71</f>
        <v>200</v>
      </c>
      <c r="K71" s="139"/>
    </row>
    <row r="72" spans="1:11">
      <c r="A72" s="127" t="s">
        <v>276</v>
      </c>
      <c r="B72" s="136" t="s">
        <v>277</v>
      </c>
      <c r="C72" s="137" t="s">
        <v>61</v>
      </c>
      <c r="D72" s="157">
        <v>800</v>
      </c>
      <c r="E72" s="138">
        <v>1</v>
      </c>
      <c r="F72" s="125">
        <f t="shared" si="6"/>
        <v>800</v>
      </c>
      <c r="G72" s="137" t="s">
        <v>61</v>
      </c>
      <c r="H72" s="157">
        <v>800</v>
      </c>
      <c r="I72" s="138">
        <v>1</v>
      </c>
      <c r="J72" s="125">
        <f t="shared" si="7"/>
        <v>800</v>
      </c>
      <c r="K72" s="139"/>
    </row>
    <row r="73" spans="1:11" s="144" customFormat="1">
      <c r="A73" s="101" t="s">
        <v>278</v>
      </c>
      <c r="B73" s="102" t="s">
        <v>279</v>
      </c>
      <c r="C73" s="103" t="s">
        <v>280</v>
      </c>
      <c r="D73" s="104">
        <v>200</v>
      </c>
      <c r="E73" s="105">
        <v>10</v>
      </c>
      <c r="F73" s="99">
        <f t="shared" si="6"/>
        <v>2000</v>
      </c>
      <c r="G73" s="103" t="s">
        <v>280</v>
      </c>
      <c r="H73" s="104">
        <v>200</v>
      </c>
      <c r="I73" s="105">
        <v>10</v>
      </c>
      <c r="J73" s="99">
        <f t="shared" si="7"/>
        <v>2000</v>
      </c>
      <c r="K73" s="106"/>
    </row>
    <row r="74" spans="1:11" s="144" customFormat="1">
      <c r="A74" s="101" t="s">
        <v>281</v>
      </c>
      <c r="B74" s="107" t="s">
        <v>282</v>
      </c>
      <c r="C74" s="143" t="s">
        <v>280</v>
      </c>
      <c r="D74" s="104">
        <v>1200</v>
      </c>
      <c r="E74" s="105">
        <v>8</v>
      </c>
      <c r="F74" s="99">
        <f t="shared" si="6"/>
        <v>9600</v>
      </c>
      <c r="G74" s="143" t="s">
        <v>280</v>
      </c>
      <c r="H74" s="104">
        <v>1200</v>
      </c>
      <c r="I74" s="105">
        <v>8</v>
      </c>
      <c r="J74" s="99">
        <f t="shared" si="7"/>
        <v>9600</v>
      </c>
      <c r="K74" s="109"/>
    </row>
    <row r="75" spans="1:11" s="144" customFormat="1">
      <c r="A75" s="101" t="s">
        <v>283</v>
      </c>
      <c r="B75" s="232" t="s">
        <v>284</v>
      </c>
      <c r="C75" s="137" t="s">
        <v>8</v>
      </c>
      <c r="D75" s="104">
        <v>100</v>
      </c>
      <c r="E75" s="105">
        <v>10</v>
      </c>
      <c r="F75" s="99"/>
      <c r="G75" s="137" t="s">
        <v>8</v>
      </c>
      <c r="H75" s="104">
        <v>100</v>
      </c>
      <c r="I75" s="105">
        <v>15</v>
      </c>
      <c r="J75" s="99">
        <f t="shared" si="7"/>
        <v>1500</v>
      </c>
      <c r="K75" s="106" t="s">
        <v>453</v>
      </c>
    </row>
    <row r="76" spans="1:11" ht="16.2">
      <c r="A76" s="261" t="s">
        <v>5</v>
      </c>
      <c r="B76" s="262"/>
      <c r="C76" s="262"/>
      <c r="D76" s="262"/>
      <c r="E76" s="263"/>
      <c r="F76" s="112">
        <f>SUM(F70:F74)</f>
        <v>13200</v>
      </c>
      <c r="G76" s="113"/>
      <c r="H76" s="113"/>
      <c r="I76" s="114" t="s">
        <v>273</v>
      </c>
      <c r="J76" s="113">
        <f>SUM(J70:J75)</f>
        <v>14700</v>
      </c>
      <c r="K76" s="115"/>
    </row>
    <row r="77" spans="1:11" ht="15.6">
      <c r="A77" s="158" t="s">
        <v>424</v>
      </c>
      <c r="B77" s="159"/>
      <c r="C77" s="118"/>
      <c r="D77" s="118"/>
      <c r="E77" s="118"/>
      <c r="F77" s="118"/>
      <c r="G77" s="119"/>
      <c r="H77" s="119"/>
      <c r="I77" s="119"/>
      <c r="J77" s="119"/>
      <c r="K77" s="120"/>
    </row>
    <row r="78" spans="1:11" s="144" customFormat="1">
      <c r="A78" s="94" t="s">
        <v>136</v>
      </c>
      <c r="B78" s="95" t="s">
        <v>285</v>
      </c>
      <c r="C78" s="96" t="s">
        <v>43</v>
      </c>
      <c r="D78" s="97">
        <v>5000</v>
      </c>
      <c r="E78" s="98">
        <v>1</v>
      </c>
      <c r="F78" s="99">
        <f>D78*E78</f>
        <v>5000</v>
      </c>
      <c r="G78" s="96" t="s">
        <v>43</v>
      </c>
      <c r="H78" s="97">
        <v>5000</v>
      </c>
      <c r="I78" s="98">
        <v>1</v>
      </c>
      <c r="J78" s="99">
        <f>H78*I78</f>
        <v>5000</v>
      </c>
      <c r="K78" s="100"/>
    </row>
    <row r="79" spans="1:11" s="144" customFormat="1">
      <c r="A79" s="101" t="s">
        <v>137</v>
      </c>
      <c r="B79" s="102" t="s">
        <v>286</v>
      </c>
      <c r="C79" s="103" t="s">
        <v>287</v>
      </c>
      <c r="D79" s="104">
        <v>8000</v>
      </c>
      <c r="E79" s="105">
        <v>3</v>
      </c>
      <c r="F79" s="99">
        <f t="shared" ref="F79:F129" si="8">D79*E79</f>
        <v>24000</v>
      </c>
      <c r="G79" s="103" t="s">
        <v>287</v>
      </c>
      <c r="H79" s="104">
        <v>8000</v>
      </c>
      <c r="I79" s="105">
        <v>3</v>
      </c>
      <c r="J79" s="99">
        <f t="shared" ref="J79:J129" si="9">H79*I79</f>
        <v>24000</v>
      </c>
      <c r="K79" s="106"/>
    </row>
    <row r="80" spans="1:11" s="144" customFormat="1" ht="30">
      <c r="A80" s="101" t="s">
        <v>140</v>
      </c>
      <c r="B80" s="102" t="s">
        <v>288</v>
      </c>
      <c r="C80" s="103" t="s">
        <v>65</v>
      </c>
      <c r="D80" s="104">
        <v>500</v>
      </c>
      <c r="E80" s="105">
        <v>16</v>
      </c>
      <c r="F80" s="99">
        <f t="shared" si="8"/>
        <v>8000</v>
      </c>
      <c r="G80" s="103" t="s">
        <v>65</v>
      </c>
      <c r="H80" s="104">
        <v>500</v>
      </c>
      <c r="I80" s="105">
        <v>16</v>
      </c>
      <c r="J80" s="99">
        <f t="shared" si="9"/>
        <v>8000</v>
      </c>
      <c r="K80" s="106"/>
    </row>
    <row r="81" spans="1:11" s="144" customFormat="1">
      <c r="A81" s="101" t="s">
        <v>94</v>
      </c>
      <c r="B81" s="102" t="s">
        <v>289</v>
      </c>
      <c r="C81" s="103" t="s">
        <v>65</v>
      </c>
      <c r="D81" s="104">
        <v>80</v>
      </c>
      <c r="E81" s="105">
        <v>36</v>
      </c>
      <c r="F81" s="99">
        <f t="shared" si="8"/>
        <v>2880</v>
      </c>
      <c r="G81" s="103" t="s">
        <v>65</v>
      </c>
      <c r="H81" s="104">
        <v>80</v>
      </c>
      <c r="I81" s="105">
        <v>36</v>
      </c>
      <c r="J81" s="99">
        <f t="shared" si="9"/>
        <v>2880</v>
      </c>
      <c r="K81" s="106"/>
    </row>
    <row r="82" spans="1:11" s="144" customFormat="1">
      <c r="A82" s="101" t="s">
        <v>95</v>
      </c>
      <c r="B82" s="107" t="s">
        <v>290</v>
      </c>
      <c r="C82" s="143" t="s">
        <v>291</v>
      </c>
      <c r="D82" s="104">
        <v>380</v>
      </c>
      <c r="E82" s="105">
        <v>60</v>
      </c>
      <c r="F82" s="99">
        <f t="shared" si="8"/>
        <v>22800</v>
      </c>
      <c r="G82" s="143" t="s">
        <v>291</v>
      </c>
      <c r="H82" s="104">
        <v>380</v>
      </c>
      <c r="I82" s="105">
        <v>60</v>
      </c>
      <c r="J82" s="99">
        <f t="shared" si="9"/>
        <v>22800</v>
      </c>
      <c r="K82" s="109"/>
    </row>
    <row r="83" spans="1:11" s="144" customFormat="1" ht="30">
      <c r="A83" s="94" t="s">
        <v>96</v>
      </c>
      <c r="B83" s="95" t="s">
        <v>292</v>
      </c>
      <c r="C83" s="96" t="s">
        <v>291</v>
      </c>
      <c r="D83" s="97">
        <v>580</v>
      </c>
      <c r="E83" s="98">
        <v>60</v>
      </c>
      <c r="F83" s="99">
        <f t="shared" si="8"/>
        <v>34800</v>
      </c>
      <c r="G83" s="96" t="s">
        <v>291</v>
      </c>
      <c r="H83" s="97">
        <v>580</v>
      </c>
      <c r="I83" s="98">
        <v>60</v>
      </c>
      <c r="J83" s="99">
        <f t="shared" si="9"/>
        <v>34800</v>
      </c>
      <c r="K83" s="100"/>
    </row>
    <row r="84" spans="1:11" s="144" customFormat="1">
      <c r="A84" s="101" t="s">
        <v>97</v>
      </c>
      <c r="B84" s="102" t="s">
        <v>293</v>
      </c>
      <c r="C84" s="103" t="s">
        <v>287</v>
      </c>
      <c r="D84" s="104">
        <v>1200</v>
      </c>
      <c r="E84" s="105">
        <v>3</v>
      </c>
      <c r="F84" s="99">
        <f t="shared" si="8"/>
        <v>3600</v>
      </c>
      <c r="G84" s="103" t="s">
        <v>287</v>
      </c>
      <c r="H84" s="104">
        <v>1200</v>
      </c>
      <c r="I84" s="105">
        <v>3</v>
      </c>
      <c r="J84" s="99">
        <f t="shared" si="9"/>
        <v>3600</v>
      </c>
      <c r="K84" s="106"/>
    </row>
    <row r="85" spans="1:11" s="144" customFormat="1">
      <c r="A85" s="101" t="s">
        <v>99</v>
      </c>
      <c r="B85" s="102" t="s">
        <v>294</v>
      </c>
      <c r="C85" s="103" t="s">
        <v>287</v>
      </c>
      <c r="D85" s="104">
        <v>1000</v>
      </c>
      <c r="E85" s="105">
        <v>3</v>
      </c>
      <c r="F85" s="99">
        <f t="shared" si="8"/>
        <v>3000</v>
      </c>
      <c r="G85" s="103" t="s">
        <v>287</v>
      </c>
      <c r="H85" s="104">
        <v>1000</v>
      </c>
      <c r="I85" s="105">
        <v>3</v>
      </c>
      <c r="J85" s="99">
        <f t="shared" si="9"/>
        <v>3000</v>
      </c>
      <c r="K85" s="106"/>
    </row>
    <row r="86" spans="1:11" s="144" customFormat="1">
      <c r="A86" s="101" t="s">
        <v>101</v>
      </c>
      <c r="B86" s="102" t="s">
        <v>295</v>
      </c>
      <c r="C86" s="103" t="s">
        <v>287</v>
      </c>
      <c r="D86" s="104">
        <v>800</v>
      </c>
      <c r="E86" s="105">
        <v>3</v>
      </c>
      <c r="F86" s="99">
        <f t="shared" si="8"/>
        <v>2400</v>
      </c>
      <c r="G86" s="103" t="s">
        <v>287</v>
      </c>
      <c r="H86" s="104">
        <v>800</v>
      </c>
      <c r="I86" s="105">
        <v>3</v>
      </c>
      <c r="J86" s="99">
        <f t="shared" si="9"/>
        <v>2400</v>
      </c>
      <c r="K86" s="106"/>
    </row>
    <row r="87" spans="1:11" s="144" customFormat="1">
      <c r="A87" s="101" t="s">
        <v>102</v>
      </c>
      <c r="B87" s="107" t="s">
        <v>296</v>
      </c>
      <c r="C87" s="143" t="s">
        <v>287</v>
      </c>
      <c r="D87" s="104">
        <v>1000</v>
      </c>
      <c r="E87" s="105">
        <v>3</v>
      </c>
      <c r="F87" s="99">
        <f t="shared" si="8"/>
        <v>3000</v>
      </c>
      <c r="G87" s="143" t="s">
        <v>287</v>
      </c>
      <c r="H87" s="104">
        <v>1000</v>
      </c>
      <c r="I87" s="105">
        <v>3</v>
      </c>
      <c r="J87" s="99">
        <f t="shared" si="9"/>
        <v>3000</v>
      </c>
      <c r="K87" s="109"/>
    </row>
    <row r="88" spans="1:11" s="144" customFormat="1">
      <c r="A88" s="94" t="s">
        <v>103</v>
      </c>
      <c r="B88" s="95" t="s">
        <v>297</v>
      </c>
      <c r="C88" s="96" t="s">
        <v>39</v>
      </c>
      <c r="D88" s="97">
        <v>5000</v>
      </c>
      <c r="E88" s="98">
        <v>1</v>
      </c>
      <c r="F88" s="99">
        <f t="shared" si="8"/>
        <v>5000</v>
      </c>
      <c r="G88" s="96" t="s">
        <v>39</v>
      </c>
      <c r="H88" s="97">
        <v>5000</v>
      </c>
      <c r="I88" s="98">
        <v>1</v>
      </c>
      <c r="J88" s="99">
        <f t="shared" si="9"/>
        <v>5000</v>
      </c>
      <c r="K88" s="100"/>
    </row>
    <row r="89" spans="1:11" s="144" customFormat="1">
      <c r="A89" s="101" t="s">
        <v>104</v>
      </c>
      <c r="B89" s="102" t="s">
        <v>298</v>
      </c>
      <c r="C89" s="103" t="s">
        <v>43</v>
      </c>
      <c r="D89" s="104">
        <v>5000</v>
      </c>
      <c r="E89" s="105">
        <v>1</v>
      </c>
      <c r="F89" s="99">
        <f t="shared" si="8"/>
        <v>5000</v>
      </c>
      <c r="G89" s="103" t="s">
        <v>43</v>
      </c>
      <c r="H89" s="104">
        <v>5000</v>
      </c>
      <c r="I89" s="105">
        <v>1</v>
      </c>
      <c r="J89" s="99">
        <f t="shared" si="9"/>
        <v>5000</v>
      </c>
      <c r="K89" s="106"/>
    </row>
    <row r="90" spans="1:11" s="144" customFormat="1">
      <c r="A90" s="101" t="s">
        <v>106</v>
      </c>
      <c r="B90" s="102" t="s">
        <v>299</v>
      </c>
      <c r="C90" s="103" t="s">
        <v>291</v>
      </c>
      <c r="D90" s="104">
        <v>580</v>
      </c>
      <c r="E90" s="105">
        <v>60</v>
      </c>
      <c r="F90" s="99">
        <f t="shared" si="8"/>
        <v>34800</v>
      </c>
      <c r="G90" s="103" t="s">
        <v>291</v>
      </c>
      <c r="H90" s="104">
        <v>580</v>
      </c>
      <c r="I90" s="105">
        <v>60</v>
      </c>
      <c r="J90" s="99">
        <f t="shared" si="9"/>
        <v>34800</v>
      </c>
      <c r="K90" s="106"/>
    </row>
    <row r="91" spans="1:11" s="144" customFormat="1" ht="30">
      <c r="A91" s="101" t="s">
        <v>107</v>
      </c>
      <c r="B91" s="102" t="s">
        <v>300</v>
      </c>
      <c r="C91" s="103" t="s">
        <v>65</v>
      </c>
      <c r="D91" s="104">
        <v>500</v>
      </c>
      <c r="E91" s="105">
        <v>16</v>
      </c>
      <c r="F91" s="99">
        <f t="shared" si="8"/>
        <v>8000</v>
      </c>
      <c r="G91" s="103" t="s">
        <v>65</v>
      </c>
      <c r="H91" s="104">
        <v>500</v>
      </c>
      <c r="I91" s="105">
        <v>16</v>
      </c>
      <c r="J91" s="99">
        <f t="shared" si="9"/>
        <v>8000</v>
      </c>
      <c r="K91" s="106"/>
    </row>
    <row r="92" spans="1:11" s="144" customFormat="1">
      <c r="A92" s="101" t="s">
        <v>108</v>
      </c>
      <c r="B92" s="107" t="s">
        <v>301</v>
      </c>
      <c r="C92" s="143" t="s">
        <v>65</v>
      </c>
      <c r="D92" s="104">
        <v>80</v>
      </c>
      <c r="E92" s="105">
        <v>36</v>
      </c>
      <c r="F92" s="99">
        <f t="shared" si="8"/>
        <v>2880</v>
      </c>
      <c r="G92" s="143" t="s">
        <v>65</v>
      </c>
      <c r="H92" s="104">
        <v>80</v>
      </c>
      <c r="I92" s="105">
        <v>36</v>
      </c>
      <c r="J92" s="99">
        <f t="shared" si="9"/>
        <v>2880</v>
      </c>
      <c r="K92" s="109"/>
    </row>
    <row r="93" spans="1:11" s="144" customFormat="1" ht="30">
      <c r="A93" s="94" t="s">
        <v>302</v>
      </c>
      <c r="B93" s="95" t="s">
        <v>303</v>
      </c>
      <c r="C93" s="96" t="s">
        <v>291</v>
      </c>
      <c r="D93" s="97">
        <v>580</v>
      </c>
      <c r="E93" s="98">
        <v>60</v>
      </c>
      <c r="F93" s="99">
        <f t="shared" si="8"/>
        <v>34800</v>
      </c>
      <c r="G93" s="96" t="s">
        <v>291</v>
      </c>
      <c r="H93" s="97">
        <v>580</v>
      </c>
      <c r="I93" s="98">
        <v>60</v>
      </c>
      <c r="J93" s="99">
        <f t="shared" si="9"/>
        <v>34800</v>
      </c>
      <c r="K93" s="100"/>
    </row>
    <row r="94" spans="1:11" s="144" customFormat="1">
      <c r="A94" s="101" t="s">
        <v>109</v>
      </c>
      <c r="B94" s="102" t="s">
        <v>304</v>
      </c>
      <c r="C94" s="103" t="s">
        <v>287</v>
      </c>
      <c r="D94" s="104">
        <v>1200</v>
      </c>
      <c r="E94" s="105">
        <v>3</v>
      </c>
      <c r="F94" s="99">
        <f t="shared" si="8"/>
        <v>3600</v>
      </c>
      <c r="G94" s="103" t="s">
        <v>287</v>
      </c>
      <c r="H94" s="104">
        <v>1200</v>
      </c>
      <c r="I94" s="105">
        <v>3</v>
      </c>
      <c r="J94" s="99">
        <f t="shared" si="9"/>
        <v>3600</v>
      </c>
      <c r="K94" s="106"/>
    </row>
    <row r="95" spans="1:11" s="144" customFormat="1">
      <c r="A95" s="101" t="s">
        <v>111</v>
      </c>
      <c r="B95" s="102" t="s">
        <v>305</v>
      </c>
      <c r="C95" s="103" t="s">
        <v>287</v>
      </c>
      <c r="D95" s="104">
        <v>1000</v>
      </c>
      <c r="E95" s="105">
        <v>3</v>
      </c>
      <c r="F95" s="99">
        <f t="shared" si="8"/>
        <v>3000</v>
      </c>
      <c r="G95" s="103" t="s">
        <v>287</v>
      </c>
      <c r="H95" s="104">
        <v>1000</v>
      </c>
      <c r="I95" s="105">
        <v>3</v>
      </c>
      <c r="J95" s="99">
        <f t="shared" si="9"/>
        <v>3000</v>
      </c>
      <c r="K95" s="106"/>
    </row>
    <row r="96" spans="1:11" s="144" customFormat="1">
      <c r="A96" s="101" t="s">
        <v>113</v>
      </c>
      <c r="B96" s="102" t="s">
        <v>306</v>
      </c>
      <c r="C96" s="103" t="s">
        <v>287</v>
      </c>
      <c r="D96" s="104">
        <v>800</v>
      </c>
      <c r="E96" s="105">
        <v>3</v>
      </c>
      <c r="F96" s="99">
        <f t="shared" si="8"/>
        <v>2400</v>
      </c>
      <c r="G96" s="103" t="s">
        <v>287</v>
      </c>
      <c r="H96" s="104">
        <v>800</v>
      </c>
      <c r="I96" s="105">
        <v>3</v>
      </c>
      <c r="J96" s="99">
        <f t="shared" si="9"/>
        <v>2400</v>
      </c>
      <c r="K96" s="106"/>
    </row>
    <row r="97" spans="1:11" s="144" customFormat="1">
      <c r="A97" s="101" t="s">
        <v>115</v>
      </c>
      <c r="B97" s="107" t="s">
        <v>307</v>
      </c>
      <c r="C97" s="143" t="s">
        <v>287</v>
      </c>
      <c r="D97" s="104">
        <v>1000</v>
      </c>
      <c r="E97" s="105">
        <v>3</v>
      </c>
      <c r="F97" s="99">
        <f t="shared" si="8"/>
        <v>3000</v>
      </c>
      <c r="G97" s="143" t="s">
        <v>287</v>
      </c>
      <c r="H97" s="104">
        <v>1000</v>
      </c>
      <c r="I97" s="105">
        <v>3</v>
      </c>
      <c r="J97" s="99">
        <f t="shared" si="9"/>
        <v>3000</v>
      </c>
      <c r="K97" s="109"/>
    </row>
    <row r="98" spans="1:11" s="144" customFormat="1">
      <c r="A98" s="94" t="s">
        <v>117</v>
      </c>
      <c r="B98" s="95" t="s">
        <v>308</v>
      </c>
      <c r="C98" s="96" t="s">
        <v>43</v>
      </c>
      <c r="D98" s="97">
        <v>5000</v>
      </c>
      <c r="E98" s="98">
        <v>1</v>
      </c>
      <c r="F98" s="99">
        <f t="shared" si="8"/>
        <v>5000</v>
      </c>
      <c r="G98" s="96" t="s">
        <v>43</v>
      </c>
      <c r="H98" s="97">
        <v>5000</v>
      </c>
      <c r="I98" s="98">
        <v>1</v>
      </c>
      <c r="J98" s="99">
        <f t="shared" si="9"/>
        <v>5000</v>
      </c>
      <c r="K98" s="100"/>
    </row>
    <row r="99" spans="1:11" s="144" customFormat="1">
      <c r="A99" s="101" t="s">
        <v>118</v>
      </c>
      <c r="B99" s="102" t="s">
        <v>309</v>
      </c>
      <c r="C99" s="103" t="s">
        <v>310</v>
      </c>
      <c r="D99" s="104">
        <v>800</v>
      </c>
      <c r="E99" s="105">
        <v>5</v>
      </c>
      <c r="F99" s="99">
        <f t="shared" si="8"/>
        <v>4000</v>
      </c>
      <c r="G99" s="103" t="s">
        <v>310</v>
      </c>
      <c r="H99" s="104">
        <v>800</v>
      </c>
      <c r="I99" s="105">
        <v>5</v>
      </c>
      <c r="J99" s="99">
        <f t="shared" si="9"/>
        <v>4000</v>
      </c>
      <c r="K99" s="106"/>
    </row>
    <row r="100" spans="1:11" s="144" customFormat="1">
      <c r="A100" s="101" t="s">
        <v>120</v>
      </c>
      <c r="B100" s="102" t="s">
        <v>311</v>
      </c>
      <c r="C100" s="103" t="s">
        <v>89</v>
      </c>
      <c r="D100" s="104">
        <v>2500</v>
      </c>
      <c r="E100" s="105">
        <v>1</v>
      </c>
      <c r="F100" s="99">
        <f t="shared" si="8"/>
        <v>2500</v>
      </c>
      <c r="G100" s="103" t="s">
        <v>89</v>
      </c>
      <c r="H100" s="104">
        <v>2500</v>
      </c>
      <c r="I100" s="105">
        <v>1</v>
      </c>
      <c r="J100" s="99">
        <f t="shared" si="9"/>
        <v>2500</v>
      </c>
      <c r="K100" s="106"/>
    </row>
    <row r="101" spans="1:11" s="144" customFormat="1" ht="30">
      <c r="A101" s="101" t="s">
        <v>122</v>
      </c>
      <c r="B101" s="102" t="s">
        <v>312</v>
      </c>
      <c r="C101" s="103" t="s">
        <v>65</v>
      </c>
      <c r="D101" s="104">
        <v>500</v>
      </c>
      <c r="E101" s="105">
        <v>15</v>
      </c>
      <c r="F101" s="99">
        <f t="shared" si="8"/>
        <v>7500</v>
      </c>
      <c r="G101" s="103" t="s">
        <v>65</v>
      </c>
      <c r="H101" s="104">
        <v>500</v>
      </c>
      <c r="I101" s="105">
        <v>15</v>
      </c>
      <c r="J101" s="99">
        <f t="shared" si="9"/>
        <v>7500</v>
      </c>
      <c r="K101" s="106"/>
    </row>
    <row r="102" spans="1:11" s="144" customFormat="1">
      <c r="A102" s="94" t="s">
        <v>124</v>
      </c>
      <c r="B102" s="95" t="s">
        <v>313</v>
      </c>
      <c r="C102" s="96" t="s">
        <v>65</v>
      </c>
      <c r="D102" s="97">
        <v>80</v>
      </c>
      <c r="E102" s="98">
        <v>20</v>
      </c>
      <c r="F102" s="99">
        <f t="shared" si="8"/>
        <v>1600</v>
      </c>
      <c r="G102" s="96" t="s">
        <v>65</v>
      </c>
      <c r="H102" s="97">
        <v>80</v>
      </c>
      <c r="I102" s="98">
        <v>20</v>
      </c>
      <c r="J102" s="99">
        <f t="shared" si="9"/>
        <v>1600</v>
      </c>
      <c r="K102" s="100"/>
    </row>
    <row r="103" spans="1:11" s="144" customFormat="1" ht="30">
      <c r="A103" s="101" t="s">
        <v>126</v>
      </c>
      <c r="B103" s="102" t="s">
        <v>425</v>
      </c>
      <c r="C103" s="103" t="s">
        <v>291</v>
      </c>
      <c r="D103" s="104">
        <v>580</v>
      </c>
      <c r="E103" s="105">
        <v>20</v>
      </c>
      <c r="F103" s="99">
        <f t="shared" si="8"/>
        <v>11600</v>
      </c>
      <c r="G103" s="103" t="s">
        <v>291</v>
      </c>
      <c r="H103" s="104">
        <v>580</v>
      </c>
      <c r="I103" s="105">
        <v>20</v>
      </c>
      <c r="J103" s="99">
        <f t="shared" si="9"/>
        <v>11600</v>
      </c>
      <c r="K103" s="106"/>
    </row>
    <row r="104" spans="1:11" s="144" customFormat="1">
      <c r="A104" s="101" t="s">
        <v>127</v>
      </c>
      <c r="B104" s="102" t="s">
        <v>314</v>
      </c>
      <c r="C104" s="103" t="s">
        <v>287</v>
      </c>
      <c r="D104" s="104">
        <v>1000</v>
      </c>
      <c r="E104" s="105">
        <v>3</v>
      </c>
      <c r="F104" s="99">
        <f t="shared" si="8"/>
        <v>3000</v>
      </c>
      <c r="G104" s="103" t="s">
        <v>287</v>
      </c>
      <c r="H104" s="104">
        <v>1000</v>
      </c>
      <c r="I104" s="105">
        <v>3</v>
      </c>
      <c r="J104" s="99">
        <f t="shared" si="9"/>
        <v>3000</v>
      </c>
      <c r="K104" s="106"/>
    </row>
    <row r="105" spans="1:11" s="144" customFormat="1">
      <c r="A105" s="101" t="s">
        <v>129</v>
      </c>
      <c r="B105" s="102" t="s">
        <v>315</v>
      </c>
      <c r="C105" s="103" t="s">
        <v>287</v>
      </c>
      <c r="D105" s="104">
        <v>800</v>
      </c>
      <c r="E105" s="105">
        <v>3</v>
      </c>
      <c r="F105" s="99">
        <f t="shared" si="8"/>
        <v>2400</v>
      </c>
      <c r="G105" s="103" t="s">
        <v>287</v>
      </c>
      <c r="H105" s="104">
        <v>800</v>
      </c>
      <c r="I105" s="105">
        <v>3</v>
      </c>
      <c r="J105" s="99">
        <f t="shared" si="9"/>
        <v>2400</v>
      </c>
      <c r="K105" s="106"/>
    </row>
    <row r="106" spans="1:11" s="144" customFormat="1">
      <c r="A106" s="101" t="s">
        <v>131</v>
      </c>
      <c r="B106" s="107" t="s">
        <v>426</v>
      </c>
      <c r="C106" s="143" t="s">
        <v>287</v>
      </c>
      <c r="D106" s="104">
        <v>1000</v>
      </c>
      <c r="E106" s="105">
        <v>3</v>
      </c>
      <c r="F106" s="99">
        <f t="shared" si="8"/>
        <v>3000</v>
      </c>
      <c r="G106" s="143" t="s">
        <v>287</v>
      </c>
      <c r="H106" s="104">
        <v>1000</v>
      </c>
      <c r="I106" s="105">
        <v>3</v>
      </c>
      <c r="J106" s="99">
        <f t="shared" si="9"/>
        <v>3000</v>
      </c>
      <c r="K106" s="109"/>
    </row>
    <row r="107" spans="1:11" s="144" customFormat="1">
      <c r="A107" s="94" t="s">
        <v>132</v>
      </c>
      <c r="B107" s="95" t="s">
        <v>316</v>
      </c>
      <c r="C107" s="96" t="s">
        <v>43</v>
      </c>
      <c r="D107" s="97">
        <v>5000</v>
      </c>
      <c r="E107" s="98">
        <v>1</v>
      </c>
      <c r="F107" s="99">
        <f t="shared" si="8"/>
        <v>5000</v>
      </c>
      <c r="G107" s="96" t="s">
        <v>43</v>
      </c>
      <c r="H107" s="97">
        <v>5000</v>
      </c>
      <c r="I107" s="98">
        <v>1</v>
      </c>
      <c r="J107" s="99">
        <f t="shared" si="9"/>
        <v>5000</v>
      </c>
      <c r="K107" s="100"/>
    </row>
    <row r="108" spans="1:11" s="144" customFormat="1">
      <c r="A108" s="101" t="s">
        <v>133</v>
      </c>
      <c r="B108" s="102" t="s">
        <v>317</v>
      </c>
      <c r="C108" s="103" t="s">
        <v>291</v>
      </c>
      <c r="D108" s="104">
        <v>380</v>
      </c>
      <c r="E108" s="105">
        <v>30</v>
      </c>
      <c r="F108" s="99">
        <f t="shared" si="8"/>
        <v>11400</v>
      </c>
      <c r="G108" s="103" t="s">
        <v>291</v>
      </c>
      <c r="H108" s="104">
        <v>380</v>
      </c>
      <c r="I108" s="105">
        <v>30</v>
      </c>
      <c r="J108" s="99">
        <f t="shared" si="9"/>
        <v>11400</v>
      </c>
      <c r="K108" s="106"/>
    </row>
    <row r="109" spans="1:11" s="144" customFormat="1">
      <c r="A109" s="101" t="s">
        <v>134</v>
      </c>
      <c r="B109" s="102" t="s">
        <v>318</v>
      </c>
      <c r="C109" s="103" t="s">
        <v>65</v>
      </c>
      <c r="D109" s="104">
        <v>80</v>
      </c>
      <c r="E109" s="105">
        <v>12</v>
      </c>
      <c r="F109" s="99">
        <f t="shared" si="8"/>
        <v>960</v>
      </c>
      <c r="G109" s="103" t="s">
        <v>65</v>
      </c>
      <c r="H109" s="104">
        <v>80</v>
      </c>
      <c r="I109" s="105">
        <v>12</v>
      </c>
      <c r="J109" s="99">
        <f t="shared" si="9"/>
        <v>960</v>
      </c>
      <c r="K109" s="106"/>
    </row>
    <row r="110" spans="1:11" s="144" customFormat="1" ht="30">
      <c r="A110" s="101" t="s">
        <v>184</v>
      </c>
      <c r="B110" s="102" t="s">
        <v>319</v>
      </c>
      <c r="C110" s="103" t="s">
        <v>291</v>
      </c>
      <c r="D110" s="104">
        <v>580</v>
      </c>
      <c r="E110" s="105">
        <v>40</v>
      </c>
      <c r="F110" s="99">
        <f t="shared" si="8"/>
        <v>23200</v>
      </c>
      <c r="G110" s="103" t="s">
        <v>291</v>
      </c>
      <c r="H110" s="104">
        <v>580</v>
      </c>
      <c r="I110" s="105">
        <v>40</v>
      </c>
      <c r="J110" s="99">
        <f t="shared" si="9"/>
        <v>23200</v>
      </c>
      <c r="K110" s="106"/>
    </row>
    <row r="111" spans="1:11" s="144" customFormat="1">
      <c r="A111" s="101" t="s">
        <v>186</v>
      </c>
      <c r="B111" s="107" t="s">
        <v>320</v>
      </c>
      <c r="C111" s="143" t="s">
        <v>287</v>
      </c>
      <c r="D111" s="104">
        <v>1000</v>
      </c>
      <c r="E111" s="105">
        <v>1</v>
      </c>
      <c r="F111" s="99">
        <f t="shared" si="8"/>
        <v>1000</v>
      </c>
      <c r="G111" s="143" t="s">
        <v>287</v>
      </c>
      <c r="H111" s="104">
        <v>1000</v>
      </c>
      <c r="I111" s="105">
        <v>1</v>
      </c>
      <c r="J111" s="99">
        <f t="shared" si="9"/>
        <v>1000</v>
      </c>
      <c r="K111" s="109"/>
    </row>
    <row r="112" spans="1:11" s="144" customFormat="1">
      <c r="A112" s="94" t="s">
        <v>321</v>
      </c>
      <c r="B112" s="95" t="s">
        <v>322</v>
      </c>
      <c r="C112" s="96" t="s">
        <v>287</v>
      </c>
      <c r="D112" s="97">
        <v>800</v>
      </c>
      <c r="E112" s="98">
        <v>1</v>
      </c>
      <c r="F112" s="99">
        <f t="shared" si="8"/>
        <v>800</v>
      </c>
      <c r="G112" s="96" t="s">
        <v>287</v>
      </c>
      <c r="H112" s="97">
        <v>800</v>
      </c>
      <c r="I112" s="98">
        <v>1</v>
      </c>
      <c r="J112" s="99">
        <f t="shared" si="9"/>
        <v>800</v>
      </c>
      <c r="K112" s="100"/>
    </row>
    <row r="113" spans="1:11" s="144" customFormat="1">
      <c r="A113" s="101" t="s">
        <v>323</v>
      </c>
      <c r="B113" s="102" t="s">
        <v>324</v>
      </c>
      <c r="C113" s="103" t="s">
        <v>287</v>
      </c>
      <c r="D113" s="104">
        <v>1000</v>
      </c>
      <c r="E113" s="105">
        <v>1</v>
      </c>
      <c r="F113" s="99">
        <f t="shared" si="8"/>
        <v>1000</v>
      </c>
      <c r="G113" s="103" t="s">
        <v>287</v>
      </c>
      <c r="H113" s="104">
        <v>1000</v>
      </c>
      <c r="I113" s="105">
        <v>1</v>
      </c>
      <c r="J113" s="99">
        <f t="shared" si="9"/>
        <v>1000</v>
      </c>
      <c r="K113" s="106"/>
    </row>
    <row r="114" spans="1:11" s="144" customFormat="1" ht="32.25" customHeight="1">
      <c r="A114" s="94" t="s">
        <v>325</v>
      </c>
      <c r="B114" s="102" t="s">
        <v>326</v>
      </c>
      <c r="C114" s="96" t="s">
        <v>43</v>
      </c>
      <c r="D114" s="97">
        <v>5000</v>
      </c>
      <c r="E114" s="98">
        <v>1</v>
      </c>
      <c r="F114" s="99">
        <f t="shared" si="8"/>
        <v>5000</v>
      </c>
      <c r="G114" s="96" t="s">
        <v>43</v>
      </c>
      <c r="H114" s="97">
        <v>5000</v>
      </c>
      <c r="I114" s="98">
        <v>1</v>
      </c>
      <c r="J114" s="99">
        <f t="shared" si="9"/>
        <v>5000</v>
      </c>
      <c r="K114" s="100"/>
    </row>
    <row r="115" spans="1:11" s="144" customFormat="1">
      <c r="A115" s="101" t="s">
        <v>327</v>
      </c>
      <c r="B115" s="102" t="s">
        <v>328</v>
      </c>
      <c r="C115" s="103" t="s">
        <v>291</v>
      </c>
      <c r="D115" s="104">
        <v>380</v>
      </c>
      <c r="E115" s="105">
        <v>30</v>
      </c>
      <c r="F115" s="99">
        <f t="shared" si="8"/>
        <v>11400</v>
      </c>
      <c r="G115" s="103" t="s">
        <v>291</v>
      </c>
      <c r="H115" s="104">
        <v>380</v>
      </c>
      <c r="I115" s="105">
        <v>30</v>
      </c>
      <c r="J115" s="99">
        <f t="shared" si="9"/>
        <v>11400</v>
      </c>
      <c r="K115" s="106"/>
    </row>
    <row r="116" spans="1:11" s="144" customFormat="1">
      <c r="A116" s="94" t="s">
        <v>329</v>
      </c>
      <c r="B116" s="102" t="s">
        <v>330</v>
      </c>
      <c r="C116" s="103" t="s">
        <v>65</v>
      </c>
      <c r="D116" s="104">
        <v>80</v>
      </c>
      <c r="E116" s="105">
        <v>15</v>
      </c>
      <c r="F116" s="99">
        <f t="shared" si="8"/>
        <v>1200</v>
      </c>
      <c r="G116" s="103" t="s">
        <v>65</v>
      </c>
      <c r="H116" s="104">
        <v>80</v>
      </c>
      <c r="I116" s="105">
        <v>15</v>
      </c>
      <c r="J116" s="99">
        <f t="shared" si="9"/>
        <v>1200</v>
      </c>
      <c r="K116" s="106"/>
    </row>
    <row r="117" spans="1:11" s="144" customFormat="1" ht="31.2">
      <c r="A117" s="101" t="s">
        <v>331</v>
      </c>
      <c r="B117" s="160" t="s">
        <v>427</v>
      </c>
      <c r="C117" s="103" t="s">
        <v>291</v>
      </c>
      <c r="D117" s="104">
        <v>580</v>
      </c>
      <c r="E117" s="105">
        <v>30</v>
      </c>
      <c r="F117" s="99">
        <f t="shared" si="8"/>
        <v>17400</v>
      </c>
      <c r="G117" s="103" t="s">
        <v>291</v>
      </c>
      <c r="H117" s="104">
        <v>580</v>
      </c>
      <c r="I117" s="105">
        <v>30</v>
      </c>
      <c r="J117" s="99">
        <f t="shared" si="9"/>
        <v>17400</v>
      </c>
      <c r="K117" s="106"/>
    </row>
    <row r="118" spans="1:11" s="144" customFormat="1">
      <c r="A118" s="94" t="s">
        <v>332</v>
      </c>
      <c r="B118" s="102" t="s">
        <v>333</v>
      </c>
      <c r="C118" s="143" t="s">
        <v>287</v>
      </c>
      <c r="D118" s="104">
        <v>1000</v>
      </c>
      <c r="E118" s="105">
        <v>1</v>
      </c>
      <c r="F118" s="99">
        <f t="shared" si="8"/>
        <v>1000</v>
      </c>
      <c r="G118" s="143" t="s">
        <v>287</v>
      </c>
      <c r="H118" s="104">
        <v>1000</v>
      </c>
      <c r="I118" s="105">
        <v>1</v>
      </c>
      <c r="J118" s="99">
        <f t="shared" si="9"/>
        <v>1000</v>
      </c>
      <c r="K118" s="109"/>
    </row>
    <row r="119" spans="1:11" s="144" customFormat="1" ht="22.5" customHeight="1">
      <c r="A119" s="101" t="s">
        <v>334</v>
      </c>
      <c r="B119" s="102" t="s">
        <v>335</v>
      </c>
      <c r="C119" s="96" t="s">
        <v>287</v>
      </c>
      <c r="D119" s="97">
        <v>1000</v>
      </c>
      <c r="E119" s="98">
        <v>1</v>
      </c>
      <c r="F119" s="99">
        <f t="shared" si="8"/>
        <v>1000</v>
      </c>
      <c r="G119" s="96" t="s">
        <v>287</v>
      </c>
      <c r="H119" s="97">
        <v>1000</v>
      </c>
      <c r="I119" s="98">
        <v>1</v>
      </c>
      <c r="J119" s="99">
        <f t="shared" si="9"/>
        <v>1000</v>
      </c>
      <c r="K119" s="100"/>
    </row>
    <row r="120" spans="1:11" s="144" customFormat="1" ht="34.799999999999997">
      <c r="A120" s="94" t="s">
        <v>336</v>
      </c>
      <c r="B120" s="102" t="s">
        <v>428</v>
      </c>
      <c r="C120" s="103" t="s">
        <v>287</v>
      </c>
      <c r="D120" s="104">
        <v>1000</v>
      </c>
      <c r="E120" s="105">
        <v>1</v>
      </c>
      <c r="F120" s="99">
        <f t="shared" si="8"/>
        <v>1000</v>
      </c>
      <c r="G120" s="103" t="s">
        <v>287</v>
      </c>
      <c r="H120" s="104">
        <v>1000</v>
      </c>
      <c r="I120" s="105">
        <v>1</v>
      </c>
      <c r="J120" s="99">
        <f t="shared" si="9"/>
        <v>1000</v>
      </c>
      <c r="K120" s="106"/>
    </row>
    <row r="121" spans="1:11" s="144" customFormat="1">
      <c r="A121" s="101" t="s">
        <v>337</v>
      </c>
      <c r="B121" s="102" t="s">
        <v>338</v>
      </c>
      <c r="C121" s="103" t="s">
        <v>291</v>
      </c>
      <c r="D121" s="104">
        <v>380</v>
      </c>
      <c r="E121" s="105">
        <v>30</v>
      </c>
      <c r="F121" s="99">
        <f t="shared" si="8"/>
        <v>11400</v>
      </c>
      <c r="G121" s="103" t="s">
        <v>291</v>
      </c>
      <c r="H121" s="104">
        <v>380</v>
      </c>
      <c r="I121" s="105">
        <v>30</v>
      </c>
      <c r="J121" s="99">
        <f t="shared" si="9"/>
        <v>11400</v>
      </c>
      <c r="K121" s="106"/>
    </row>
    <row r="122" spans="1:11" s="144" customFormat="1">
      <c r="A122" s="94" t="s">
        <v>339</v>
      </c>
      <c r="B122" s="102" t="s">
        <v>340</v>
      </c>
      <c r="C122" s="103" t="s">
        <v>287</v>
      </c>
      <c r="D122" s="104">
        <v>1000</v>
      </c>
      <c r="E122" s="105">
        <v>1</v>
      </c>
      <c r="F122" s="99">
        <f t="shared" si="8"/>
        <v>1000</v>
      </c>
      <c r="G122" s="103" t="s">
        <v>287</v>
      </c>
      <c r="H122" s="104">
        <v>1000</v>
      </c>
      <c r="I122" s="105">
        <v>1</v>
      </c>
      <c r="J122" s="99">
        <f t="shared" si="9"/>
        <v>1000</v>
      </c>
      <c r="K122" s="106"/>
    </row>
    <row r="123" spans="1:11" s="144" customFormat="1">
      <c r="A123" s="101" t="s">
        <v>341</v>
      </c>
      <c r="B123" s="107" t="s">
        <v>342</v>
      </c>
      <c r="C123" s="143" t="s">
        <v>287</v>
      </c>
      <c r="D123" s="104">
        <v>1000</v>
      </c>
      <c r="E123" s="105">
        <v>1</v>
      </c>
      <c r="F123" s="99">
        <f t="shared" si="8"/>
        <v>1000</v>
      </c>
      <c r="G123" s="143" t="s">
        <v>287</v>
      </c>
      <c r="H123" s="104">
        <v>1000</v>
      </c>
      <c r="I123" s="105">
        <v>1</v>
      </c>
      <c r="J123" s="99">
        <f t="shared" si="9"/>
        <v>1000</v>
      </c>
      <c r="K123" s="109"/>
    </row>
    <row r="124" spans="1:11" s="144" customFormat="1">
      <c r="A124" s="94" t="s">
        <v>343</v>
      </c>
      <c r="B124" s="95" t="s">
        <v>344</v>
      </c>
      <c r="C124" s="96" t="s">
        <v>287</v>
      </c>
      <c r="D124" s="97">
        <v>1000</v>
      </c>
      <c r="E124" s="98">
        <v>1</v>
      </c>
      <c r="F124" s="99">
        <f t="shared" si="8"/>
        <v>1000</v>
      </c>
      <c r="G124" s="96" t="s">
        <v>287</v>
      </c>
      <c r="H124" s="97">
        <v>1000</v>
      </c>
      <c r="I124" s="98">
        <v>1</v>
      </c>
      <c r="J124" s="99">
        <f t="shared" si="9"/>
        <v>1000</v>
      </c>
      <c r="K124" s="100"/>
    </row>
    <row r="125" spans="1:11" s="144" customFormat="1">
      <c r="A125" s="101" t="s">
        <v>345</v>
      </c>
      <c r="B125" s="102" t="s">
        <v>346</v>
      </c>
      <c r="C125" s="103" t="s">
        <v>291</v>
      </c>
      <c r="D125" s="104">
        <v>380</v>
      </c>
      <c r="E125" s="105">
        <v>15</v>
      </c>
      <c r="F125" s="99">
        <f t="shared" si="8"/>
        <v>5700</v>
      </c>
      <c r="G125" s="103" t="s">
        <v>291</v>
      </c>
      <c r="H125" s="104">
        <v>380</v>
      </c>
      <c r="I125" s="105">
        <v>15</v>
      </c>
      <c r="J125" s="99">
        <f t="shared" si="9"/>
        <v>5700</v>
      </c>
      <c r="K125" s="106"/>
    </row>
    <row r="126" spans="1:11" s="144" customFormat="1">
      <c r="A126" s="94" t="s">
        <v>347</v>
      </c>
      <c r="B126" s="102" t="s">
        <v>348</v>
      </c>
      <c r="C126" s="103" t="s">
        <v>291</v>
      </c>
      <c r="D126" s="104">
        <v>380</v>
      </c>
      <c r="E126" s="105">
        <v>15</v>
      </c>
      <c r="F126" s="99">
        <f t="shared" si="8"/>
        <v>5700</v>
      </c>
      <c r="G126" s="103" t="s">
        <v>291</v>
      </c>
      <c r="H126" s="104">
        <v>380</v>
      </c>
      <c r="I126" s="105">
        <v>15</v>
      </c>
      <c r="J126" s="99">
        <f t="shared" si="9"/>
        <v>5700</v>
      </c>
      <c r="K126" s="106"/>
    </row>
    <row r="127" spans="1:11" s="144" customFormat="1">
      <c r="A127" s="101" t="s">
        <v>349</v>
      </c>
      <c r="B127" s="102" t="s">
        <v>350</v>
      </c>
      <c r="C127" s="103" t="s">
        <v>291</v>
      </c>
      <c r="D127" s="104">
        <v>380</v>
      </c>
      <c r="E127" s="105">
        <v>15</v>
      </c>
      <c r="F127" s="99">
        <f t="shared" si="8"/>
        <v>5700</v>
      </c>
      <c r="G127" s="103" t="s">
        <v>291</v>
      </c>
      <c r="H127" s="104">
        <v>380</v>
      </c>
      <c r="I127" s="105">
        <v>15</v>
      </c>
      <c r="J127" s="99">
        <f t="shared" si="9"/>
        <v>5700</v>
      </c>
      <c r="K127" s="106"/>
    </row>
    <row r="128" spans="1:11" s="144" customFormat="1">
      <c r="A128" s="94" t="s">
        <v>351</v>
      </c>
      <c r="B128" s="107" t="s">
        <v>352</v>
      </c>
      <c r="C128" s="143" t="s">
        <v>291</v>
      </c>
      <c r="D128" s="104">
        <v>380</v>
      </c>
      <c r="E128" s="105">
        <v>15</v>
      </c>
      <c r="F128" s="99">
        <f t="shared" si="8"/>
        <v>5700</v>
      </c>
      <c r="G128" s="143" t="s">
        <v>291</v>
      </c>
      <c r="H128" s="104">
        <v>380</v>
      </c>
      <c r="I128" s="105">
        <v>15</v>
      </c>
      <c r="J128" s="99">
        <f t="shared" si="9"/>
        <v>5700</v>
      </c>
      <c r="K128" s="109"/>
    </row>
    <row r="129" spans="1:11" s="144" customFormat="1">
      <c r="A129" s="101" t="s">
        <v>353</v>
      </c>
      <c r="B129" s="95" t="s">
        <v>354</v>
      </c>
      <c r="C129" s="96" t="s">
        <v>291</v>
      </c>
      <c r="D129" s="97">
        <v>380</v>
      </c>
      <c r="E129" s="98">
        <v>30</v>
      </c>
      <c r="F129" s="99">
        <f t="shared" si="8"/>
        <v>11400</v>
      </c>
      <c r="G129" s="96" t="s">
        <v>291</v>
      </c>
      <c r="H129" s="97">
        <v>380</v>
      </c>
      <c r="I129" s="98">
        <v>30</v>
      </c>
      <c r="J129" s="99">
        <f t="shared" si="9"/>
        <v>11400</v>
      </c>
      <c r="K129" s="100"/>
    </row>
    <row r="130" spans="1:11" ht="16.2">
      <c r="A130" s="261" t="s">
        <v>5</v>
      </c>
      <c r="B130" s="262"/>
      <c r="C130" s="262"/>
      <c r="D130" s="262"/>
      <c r="E130" s="263"/>
      <c r="F130" s="112">
        <f>SUM(F78:F129)</f>
        <v>382520</v>
      </c>
      <c r="G130" s="113"/>
      <c r="H130" s="113"/>
      <c r="I130" s="114" t="s">
        <v>240</v>
      </c>
      <c r="J130" s="113">
        <f>SUM(J78:J129)</f>
        <v>382520</v>
      </c>
      <c r="K130" s="115"/>
    </row>
    <row r="131" spans="1:11" ht="15.6">
      <c r="A131" s="158" t="s">
        <v>429</v>
      </c>
      <c r="B131" s="159"/>
      <c r="C131" s="118"/>
      <c r="D131" s="118"/>
      <c r="E131" s="118"/>
      <c r="F131" s="118"/>
      <c r="G131" s="119"/>
      <c r="H131" s="119"/>
      <c r="I131" s="119"/>
      <c r="J131" s="119"/>
      <c r="K131" s="120"/>
    </row>
    <row r="132" spans="1:11">
      <c r="A132" s="121" t="s">
        <v>355</v>
      </c>
      <c r="B132" s="95" t="s">
        <v>356</v>
      </c>
      <c r="C132" s="123" t="s">
        <v>357</v>
      </c>
      <c r="D132" s="156">
        <v>3600</v>
      </c>
      <c r="E132" s="124">
        <v>1</v>
      </c>
      <c r="F132" s="132">
        <v>3600</v>
      </c>
      <c r="G132" s="123" t="s">
        <v>357</v>
      </c>
      <c r="H132" s="156">
        <v>3600</v>
      </c>
      <c r="I132" s="124">
        <v>1</v>
      </c>
      <c r="J132" s="132">
        <v>3600</v>
      </c>
      <c r="K132" s="126"/>
    </row>
    <row r="133" spans="1:11">
      <c r="A133" s="127" t="s">
        <v>358</v>
      </c>
      <c r="B133" s="102" t="s">
        <v>359</v>
      </c>
      <c r="C133" s="137" t="s">
        <v>39</v>
      </c>
      <c r="D133" s="157">
        <v>25000</v>
      </c>
      <c r="E133" s="138">
        <v>1</v>
      </c>
      <c r="F133" s="132">
        <v>25000</v>
      </c>
      <c r="G133" s="137" t="s">
        <v>39</v>
      </c>
      <c r="H133" s="157">
        <v>25000</v>
      </c>
      <c r="I133" s="138">
        <v>1</v>
      </c>
      <c r="J133" s="132">
        <v>25000</v>
      </c>
      <c r="K133" s="139"/>
    </row>
    <row r="134" spans="1:11" ht="30">
      <c r="A134" s="127" t="s">
        <v>360</v>
      </c>
      <c r="B134" s="102" t="s">
        <v>361</v>
      </c>
      <c r="C134" s="137" t="s">
        <v>39</v>
      </c>
      <c r="D134" s="157">
        <v>3000</v>
      </c>
      <c r="E134" s="138">
        <v>1</v>
      </c>
      <c r="F134" s="132">
        <v>2000</v>
      </c>
      <c r="G134" s="137" t="s">
        <v>39</v>
      </c>
      <c r="H134" s="157">
        <v>3000</v>
      </c>
      <c r="I134" s="138">
        <v>1</v>
      </c>
      <c r="J134" s="132">
        <v>2000</v>
      </c>
      <c r="K134" s="139"/>
    </row>
    <row r="135" spans="1:11">
      <c r="A135" s="127" t="s">
        <v>362</v>
      </c>
      <c r="B135" s="161" t="s">
        <v>430</v>
      </c>
      <c r="C135" s="129" t="s">
        <v>41</v>
      </c>
      <c r="D135" s="162">
        <v>1200</v>
      </c>
      <c r="E135" s="131">
        <v>7</v>
      </c>
      <c r="F135" s="132">
        <f t="shared" ref="F135:F142" si="10">D135*E135</f>
        <v>8400</v>
      </c>
      <c r="G135" s="129" t="s">
        <v>41</v>
      </c>
      <c r="H135" s="162">
        <v>1200</v>
      </c>
      <c r="I135" s="131">
        <v>7</v>
      </c>
      <c r="J135" s="132">
        <f t="shared" ref="J135:J142" si="11">H135*I135</f>
        <v>8400</v>
      </c>
      <c r="K135" s="133"/>
    </row>
    <row r="136" spans="1:11">
      <c r="A136" s="127" t="s">
        <v>363</v>
      </c>
      <c r="B136" s="163" t="s">
        <v>364</v>
      </c>
      <c r="C136" s="135" t="s">
        <v>41</v>
      </c>
      <c r="D136" s="162">
        <v>3000</v>
      </c>
      <c r="E136" s="131">
        <v>1</v>
      </c>
      <c r="F136" s="132">
        <f t="shared" si="10"/>
        <v>3000</v>
      </c>
      <c r="G136" s="135" t="s">
        <v>41</v>
      </c>
      <c r="H136" s="162">
        <v>3000</v>
      </c>
      <c r="I136" s="131">
        <v>1</v>
      </c>
      <c r="J136" s="132">
        <f t="shared" si="11"/>
        <v>3000</v>
      </c>
      <c r="K136" s="142"/>
    </row>
    <row r="137" spans="1:11" ht="30">
      <c r="A137" s="121" t="s">
        <v>365</v>
      </c>
      <c r="B137" s="164" t="s">
        <v>366</v>
      </c>
      <c r="C137" s="165" t="s">
        <v>41</v>
      </c>
      <c r="D137" s="166">
        <v>3000</v>
      </c>
      <c r="E137" s="167">
        <v>1</v>
      </c>
      <c r="F137" s="132">
        <f t="shared" si="10"/>
        <v>3000</v>
      </c>
      <c r="G137" s="165" t="s">
        <v>41</v>
      </c>
      <c r="H137" s="166">
        <v>3000</v>
      </c>
      <c r="I137" s="167">
        <v>1</v>
      </c>
      <c r="J137" s="132">
        <f t="shared" si="11"/>
        <v>3000</v>
      </c>
      <c r="K137" s="126"/>
    </row>
    <row r="138" spans="1:11">
      <c r="A138" s="127" t="s">
        <v>367</v>
      </c>
      <c r="B138" s="161" t="s">
        <v>368</v>
      </c>
      <c r="C138" s="129" t="s">
        <v>41</v>
      </c>
      <c r="D138" s="162">
        <v>3000</v>
      </c>
      <c r="E138" s="131">
        <v>1</v>
      </c>
      <c r="F138" s="132">
        <f t="shared" si="10"/>
        <v>3000</v>
      </c>
      <c r="G138" s="129" t="s">
        <v>41</v>
      </c>
      <c r="H138" s="162">
        <v>3000</v>
      </c>
      <c r="I138" s="131">
        <v>1</v>
      </c>
      <c r="J138" s="132">
        <f t="shared" si="11"/>
        <v>3000</v>
      </c>
      <c r="K138" s="139"/>
    </row>
    <row r="139" spans="1:11">
      <c r="A139" s="127" t="s">
        <v>369</v>
      </c>
      <c r="B139" s="161" t="s">
        <v>370</v>
      </c>
      <c r="C139" s="129" t="s">
        <v>41</v>
      </c>
      <c r="D139" s="162">
        <v>1500</v>
      </c>
      <c r="E139" s="131">
        <v>1</v>
      </c>
      <c r="F139" s="132">
        <f t="shared" si="10"/>
        <v>1500</v>
      </c>
      <c r="G139" s="129" t="s">
        <v>41</v>
      </c>
      <c r="H139" s="162">
        <v>1500</v>
      </c>
      <c r="I139" s="131">
        <v>1</v>
      </c>
      <c r="J139" s="132">
        <f t="shared" si="11"/>
        <v>1500</v>
      </c>
      <c r="K139" s="139"/>
    </row>
    <row r="140" spans="1:11">
      <c r="A140" s="127" t="s">
        <v>371</v>
      </c>
      <c r="B140" s="161" t="s">
        <v>372</v>
      </c>
      <c r="C140" s="129" t="s">
        <v>41</v>
      </c>
      <c r="D140" s="162">
        <v>3000</v>
      </c>
      <c r="E140" s="131">
        <v>1</v>
      </c>
      <c r="F140" s="132">
        <f t="shared" si="10"/>
        <v>3000</v>
      </c>
      <c r="G140" s="129" t="s">
        <v>41</v>
      </c>
      <c r="H140" s="162">
        <v>3000</v>
      </c>
      <c r="I140" s="131">
        <v>1</v>
      </c>
      <c r="J140" s="132">
        <f t="shared" si="11"/>
        <v>3000</v>
      </c>
      <c r="K140" s="139"/>
    </row>
    <row r="141" spans="1:11">
      <c r="A141" s="127" t="s">
        <v>373</v>
      </c>
      <c r="B141" s="163" t="s">
        <v>374</v>
      </c>
      <c r="C141" s="135" t="s">
        <v>41</v>
      </c>
      <c r="D141" s="162">
        <v>3000</v>
      </c>
      <c r="E141" s="131">
        <v>1</v>
      </c>
      <c r="F141" s="132">
        <f t="shared" si="10"/>
        <v>3000</v>
      </c>
      <c r="G141" s="135" t="s">
        <v>41</v>
      </c>
      <c r="H141" s="162">
        <v>3000</v>
      </c>
      <c r="I141" s="131">
        <v>1</v>
      </c>
      <c r="J141" s="132">
        <f t="shared" si="11"/>
        <v>3000</v>
      </c>
      <c r="K141" s="142"/>
    </row>
    <row r="142" spans="1:11">
      <c r="A142" s="121" t="s">
        <v>375</v>
      </c>
      <c r="B142" s="164" t="s">
        <v>376</v>
      </c>
      <c r="C142" s="165" t="s">
        <v>310</v>
      </c>
      <c r="D142" s="166">
        <v>1000</v>
      </c>
      <c r="E142" s="167">
        <v>2</v>
      </c>
      <c r="F142" s="132">
        <f t="shared" si="10"/>
        <v>2000</v>
      </c>
      <c r="G142" s="165" t="s">
        <v>310</v>
      </c>
      <c r="H142" s="166">
        <v>1000</v>
      </c>
      <c r="I142" s="167">
        <v>2</v>
      </c>
      <c r="J142" s="132">
        <f t="shared" si="11"/>
        <v>2000</v>
      </c>
      <c r="K142" s="126"/>
    </row>
    <row r="143" spans="1:11" ht="16.2">
      <c r="A143" s="261" t="s">
        <v>5</v>
      </c>
      <c r="B143" s="262"/>
      <c r="C143" s="262"/>
      <c r="D143" s="262"/>
      <c r="E143" s="263"/>
      <c r="F143" s="112">
        <f>SUM(F132:F142)</f>
        <v>57500</v>
      </c>
      <c r="G143" s="113"/>
      <c r="H143" s="113"/>
      <c r="I143" s="114" t="s">
        <v>273</v>
      </c>
      <c r="J143" s="113">
        <f>SUM(J132:J142)</f>
        <v>57500</v>
      </c>
      <c r="K143" s="115"/>
    </row>
    <row r="144" spans="1:11" ht="15.6">
      <c r="A144" s="158" t="s">
        <v>431</v>
      </c>
      <c r="B144" s="159"/>
      <c r="C144" s="118"/>
      <c r="D144" s="118"/>
      <c r="E144" s="118"/>
      <c r="F144" s="118"/>
      <c r="G144" s="119"/>
      <c r="H144" s="119"/>
      <c r="I144" s="119"/>
      <c r="J144" s="119"/>
      <c r="K144" s="120"/>
    </row>
    <row r="145" spans="1:11">
      <c r="A145" s="121" t="s">
        <v>377</v>
      </c>
      <c r="B145" s="122" t="s">
        <v>432</v>
      </c>
      <c r="C145" s="123" t="s">
        <v>65</v>
      </c>
      <c r="D145" s="97">
        <v>300</v>
      </c>
      <c r="E145" s="124">
        <v>120</v>
      </c>
      <c r="F145" s="125">
        <f>D145*E145</f>
        <v>36000</v>
      </c>
      <c r="G145" s="123" t="s">
        <v>65</v>
      </c>
      <c r="H145" s="97">
        <v>300</v>
      </c>
      <c r="I145" s="124">
        <v>120</v>
      </c>
      <c r="J145" s="125">
        <f>H145*I145</f>
        <v>36000</v>
      </c>
      <c r="K145" s="126"/>
    </row>
    <row r="146" spans="1:11" ht="30">
      <c r="A146" s="127" t="s">
        <v>378</v>
      </c>
      <c r="B146" s="122" t="s">
        <v>379</v>
      </c>
      <c r="C146" s="137" t="s">
        <v>65</v>
      </c>
      <c r="D146" s="104">
        <v>500</v>
      </c>
      <c r="E146" s="138">
        <v>80</v>
      </c>
      <c r="F146" s="125">
        <f t="shared" ref="F146:F166" si="12">D146*E146</f>
        <v>40000</v>
      </c>
      <c r="G146" s="137" t="s">
        <v>65</v>
      </c>
      <c r="H146" s="104">
        <v>500</v>
      </c>
      <c r="I146" s="138">
        <v>80</v>
      </c>
      <c r="J146" s="125">
        <f t="shared" ref="J146:J166" si="13">H146*I146</f>
        <v>40000</v>
      </c>
      <c r="K146" s="139"/>
    </row>
    <row r="147" spans="1:11">
      <c r="A147" s="127" t="s">
        <v>380</v>
      </c>
      <c r="B147" s="128" t="s">
        <v>381</v>
      </c>
      <c r="C147" s="129" t="s">
        <v>71</v>
      </c>
      <c r="D147" s="130">
        <v>5000</v>
      </c>
      <c r="E147" s="131">
        <v>1</v>
      </c>
      <c r="F147" s="132">
        <f t="shared" si="12"/>
        <v>5000</v>
      </c>
      <c r="G147" s="129" t="s">
        <v>71</v>
      </c>
      <c r="H147" s="130">
        <v>5000</v>
      </c>
      <c r="I147" s="131">
        <v>1</v>
      </c>
      <c r="J147" s="132">
        <f t="shared" si="13"/>
        <v>5000</v>
      </c>
      <c r="K147" s="133"/>
    </row>
    <row r="148" spans="1:11">
      <c r="A148" s="121" t="s">
        <v>382</v>
      </c>
      <c r="B148" s="128" t="s">
        <v>383</v>
      </c>
      <c r="C148" s="129" t="s">
        <v>71</v>
      </c>
      <c r="D148" s="130">
        <v>2000</v>
      </c>
      <c r="E148" s="131">
        <v>1</v>
      </c>
      <c r="F148" s="132">
        <f t="shared" si="12"/>
        <v>2000</v>
      </c>
      <c r="G148" s="129" t="s">
        <v>71</v>
      </c>
      <c r="H148" s="130">
        <v>2000</v>
      </c>
      <c r="I148" s="131">
        <v>1</v>
      </c>
      <c r="J148" s="132">
        <f t="shared" si="13"/>
        <v>2000</v>
      </c>
      <c r="K148" s="139"/>
    </row>
    <row r="149" spans="1:11">
      <c r="A149" s="127" t="s">
        <v>384</v>
      </c>
      <c r="B149" s="128" t="s">
        <v>385</v>
      </c>
      <c r="C149" s="129" t="s">
        <v>71</v>
      </c>
      <c r="D149" s="130">
        <v>300</v>
      </c>
      <c r="E149" s="131">
        <v>6</v>
      </c>
      <c r="F149" s="132">
        <f t="shared" si="12"/>
        <v>1800</v>
      </c>
      <c r="G149" s="129" t="s">
        <v>71</v>
      </c>
      <c r="H149" s="130">
        <v>300</v>
      </c>
      <c r="I149" s="131">
        <v>6</v>
      </c>
      <c r="J149" s="132">
        <f t="shared" si="13"/>
        <v>1800</v>
      </c>
      <c r="K149" s="139"/>
    </row>
    <row r="150" spans="1:11">
      <c r="A150" s="121" t="s">
        <v>386</v>
      </c>
      <c r="B150" s="134" t="s">
        <v>387</v>
      </c>
      <c r="C150" s="168" t="s">
        <v>71</v>
      </c>
      <c r="D150" s="130">
        <v>4000</v>
      </c>
      <c r="E150" s="131">
        <v>1</v>
      </c>
      <c r="F150" s="132">
        <f t="shared" si="12"/>
        <v>4000</v>
      </c>
      <c r="G150" s="168" t="s">
        <v>71</v>
      </c>
      <c r="H150" s="130">
        <v>4000</v>
      </c>
      <c r="I150" s="131">
        <v>1</v>
      </c>
      <c r="J150" s="132">
        <f t="shared" si="13"/>
        <v>4000</v>
      </c>
      <c r="K150" s="169"/>
    </row>
    <row r="151" spans="1:11">
      <c r="A151" s="127" t="s">
        <v>388</v>
      </c>
      <c r="B151" s="170" t="s">
        <v>389</v>
      </c>
      <c r="C151" s="165" t="s">
        <v>71</v>
      </c>
      <c r="D151" s="171">
        <v>1000</v>
      </c>
      <c r="E151" s="167">
        <v>4</v>
      </c>
      <c r="F151" s="132">
        <f t="shared" si="12"/>
        <v>4000</v>
      </c>
      <c r="G151" s="165" t="s">
        <v>71</v>
      </c>
      <c r="H151" s="171">
        <v>1000</v>
      </c>
      <c r="I151" s="167">
        <v>4</v>
      </c>
      <c r="J151" s="132">
        <f t="shared" si="13"/>
        <v>4000</v>
      </c>
      <c r="K151" s="126"/>
    </row>
    <row r="152" spans="1:11">
      <c r="A152" s="121" t="s">
        <v>390</v>
      </c>
      <c r="B152" s="128" t="s">
        <v>391</v>
      </c>
      <c r="C152" s="129" t="s">
        <v>71</v>
      </c>
      <c r="D152" s="130">
        <v>1500</v>
      </c>
      <c r="E152" s="131">
        <v>2</v>
      </c>
      <c r="F152" s="132">
        <f t="shared" si="12"/>
        <v>3000</v>
      </c>
      <c r="G152" s="129" t="s">
        <v>71</v>
      </c>
      <c r="H152" s="130">
        <v>1500</v>
      </c>
      <c r="I152" s="131">
        <v>2</v>
      </c>
      <c r="J152" s="132">
        <f t="shared" si="13"/>
        <v>3000</v>
      </c>
      <c r="K152" s="139"/>
    </row>
    <row r="153" spans="1:11">
      <c r="A153" s="127" t="s">
        <v>392</v>
      </c>
      <c r="B153" s="128" t="s">
        <v>393</v>
      </c>
      <c r="C153" s="129" t="s">
        <v>71</v>
      </c>
      <c r="D153" s="130">
        <v>1500</v>
      </c>
      <c r="E153" s="131">
        <v>2</v>
      </c>
      <c r="F153" s="132">
        <f t="shared" si="12"/>
        <v>3000</v>
      </c>
      <c r="G153" s="129" t="s">
        <v>71</v>
      </c>
      <c r="H153" s="130">
        <v>1500</v>
      </c>
      <c r="I153" s="131">
        <v>2</v>
      </c>
      <c r="J153" s="132">
        <f t="shared" si="13"/>
        <v>3000</v>
      </c>
      <c r="K153" s="253"/>
    </row>
    <row r="154" spans="1:11">
      <c r="A154" s="121" t="s">
        <v>394</v>
      </c>
      <c r="B154" s="128" t="s">
        <v>395</v>
      </c>
      <c r="C154" s="129" t="s">
        <v>39</v>
      </c>
      <c r="D154" s="130">
        <v>5000</v>
      </c>
      <c r="E154" s="131">
        <v>1</v>
      </c>
      <c r="F154" s="132">
        <f t="shared" si="12"/>
        <v>5000</v>
      </c>
      <c r="G154" s="129" t="s">
        <v>39</v>
      </c>
      <c r="H154" s="130">
        <v>5000</v>
      </c>
      <c r="I154" s="131">
        <v>1</v>
      </c>
      <c r="J154" s="132">
        <f t="shared" si="13"/>
        <v>5000</v>
      </c>
      <c r="K154" s="253"/>
    </row>
    <row r="155" spans="1:11">
      <c r="A155" s="127" t="s">
        <v>396</v>
      </c>
      <c r="B155" s="233" t="s">
        <v>397</v>
      </c>
      <c r="C155" s="168" t="s">
        <v>39</v>
      </c>
      <c r="D155" s="130">
        <v>600</v>
      </c>
      <c r="E155" s="146">
        <v>12</v>
      </c>
      <c r="F155" s="236">
        <f t="shared" si="12"/>
        <v>7200</v>
      </c>
      <c r="G155" s="237" t="s">
        <v>39</v>
      </c>
      <c r="H155" s="130">
        <v>553</v>
      </c>
      <c r="I155" s="146">
        <v>8</v>
      </c>
      <c r="J155" s="236">
        <f t="shared" si="13"/>
        <v>4424</v>
      </c>
      <c r="K155" s="254" t="s">
        <v>444</v>
      </c>
    </row>
    <row r="156" spans="1:11">
      <c r="A156" s="121" t="s">
        <v>398</v>
      </c>
      <c r="B156" s="170" t="s">
        <v>433</v>
      </c>
      <c r="C156" s="165" t="s">
        <v>71</v>
      </c>
      <c r="D156" s="166">
        <v>100</v>
      </c>
      <c r="E156" s="167">
        <v>12</v>
      </c>
      <c r="F156" s="132">
        <f t="shared" si="12"/>
        <v>1200</v>
      </c>
      <c r="G156" s="165" t="s">
        <v>71</v>
      </c>
      <c r="H156" s="166">
        <v>100</v>
      </c>
      <c r="I156" s="167">
        <v>12</v>
      </c>
      <c r="J156" s="132">
        <f t="shared" si="13"/>
        <v>1200</v>
      </c>
      <c r="K156" s="255"/>
    </row>
    <row r="157" spans="1:11">
      <c r="A157" s="127" t="s">
        <v>399</v>
      </c>
      <c r="B157" s="232" t="s">
        <v>434</v>
      </c>
      <c r="C157" s="129" t="s">
        <v>84</v>
      </c>
      <c r="D157" s="162">
        <v>300</v>
      </c>
      <c r="E157" s="146">
        <v>6</v>
      </c>
      <c r="F157" s="236">
        <f t="shared" si="12"/>
        <v>1800</v>
      </c>
      <c r="G157" s="145" t="s">
        <v>84</v>
      </c>
      <c r="H157" s="130">
        <v>300</v>
      </c>
      <c r="I157" s="146">
        <v>8</v>
      </c>
      <c r="J157" s="236">
        <f t="shared" si="13"/>
        <v>2400</v>
      </c>
      <c r="K157" s="255" t="s">
        <v>445</v>
      </c>
    </row>
    <row r="158" spans="1:11">
      <c r="A158" s="121" t="s">
        <v>400</v>
      </c>
      <c r="B158" s="128" t="s">
        <v>401</v>
      </c>
      <c r="C158" s="129" t="s">
        <v>39</v>
      </c>
      <c r="D158" s="162">
        <v>2000</v>
      </c>
      <c r="E158" s="131">
        <v>2</v>
      </c>
      <c r="F158" s="132">
        <f t="shared" si="12"/>
        <v>4000</v>
      </c>
      <c r="G158" s="129" t="s">
        <v>39</v>
      </c>
      <c r="H158" s="162">
        <v>2000</v>
      </c>
      <c r="I158" s="131">
        <v>2</v>
      </c>
      <c r="J158" s="132">
        <f t="shared" si="13"/>
        <v>4000</v>
      </c>
      <c r="K158" s="253"/>
    </row>
    <row r="159" spans="1:11">
      <c r="A159" s="127" t="s">
        <v>402</v>
      </c>
      <c r="B159" s="128" t="s">
        <v>403</v>
      </c>
      <c r="C159" s="129" t="s">
        <v>39</v>
      </c>
      <c r="D159" s="162">
        <v>1500</v>
      </c>
      <c r="E159" s="131">
        <v>2</v>
      </c>
      <c r="F159" s="132">
        <f t="shared" si="12"/>
        <v>3000</v>
      </c>
      <c r="G159" s="129" t="s">
        <v>39</v>
      </c>
      <c r="H159" s="162">
        <v>1500</v>
      </c>
      <c r="I159" s="131">
        <v>2</v>
      </c>
      <c r="J159" s="132">
        <f t="shared" si="13"/>
        <v>3000</v>
      </c>
      <c r="K159" s="139"/>
    </row>
    <row r="160" spans="1:11">
      <c r="A160" s="121" t="s">
        <v>404</v>
      </c>
      <c r="B160" s="134" t="s">
        <v>405</v>
      </c>
      <c r="C160" s="168" t="s">
        <v>39</v>
      </c>
      <c r="D160" s="162">
        <v>1500</v>
      </c>
      <c r="E160" s="131">
        <v>1</v>
      </c>
      <c r="F160" s="132">
        <f t="shared" si="12"/>
        <v>1500</v>
      </c>
      <c r="G160" s="168" t="s">
        <v>39</v>
      </c>
      <c r="H160" s="162">
        <v>1500</v>
      </c>
      <c r="I160" s="131">
        <v>1</v>
      </c>
      <c r="J160" s="132">
        <f t="shared" si="13"/>
        <v>1500</v>
      </c>
      <c r="K160" s="142"/>
    </row>
    <row r="161" spans="1:11">
      <c r="A161" s="127" t="s">
        <v>406</v>
      </c>
      <c r="B161" s="170" t="s">
        <v>407</v>
      </c>
      <c r="C161" s="165" t="s">
        <v>65</v>
      </c>
      <c r="D161" s="166">
        <v>10</v>
      </c>
      <c r="E161" s="167">
        <v>120</v>
      </c>
      <c r="F161" s="132">
        <f t="shared" si="12"/>
        <v>1200</v>
      </c>
      <c r="G161" s="165" t="s">
        <v>65</v>
      </c>
      <c r="H161" s="166">
        <v>10</v>
      </c>
      <c r="I161" s="167">
        <v>120</v>
      </c>
      <c r="J161" s="132">
        <f t="shared" si="13"/>
        <v>1200</v>
      </c>
      <c r="K161" s="126"/>
    </row>
    <row r="162" spans="1:11">
      <c r="A162" s="127" t="s">
        <v>408</v>
      </c>
      <c r="B162" s="172" t="s">
        <v>409</v>
      </c>
      <c r="C162" s="129" t="s">
        <v>12</v>
      </c>
      <c r="D162" s="162">
        <v>600</v>
      </c>
      <c r="E162" s="131">
        <v>2</v>
      </c>
      <c r="F162" s="152">
        <f t="shared" si="12"/>
        <v>1200</v>
      </c>
      <c r="G162" s="129" t="s">
        <v>12</v>
      </c>
      <c r="H162" s="162">
        <v>553</v>
      </c>
      <c r="I162" s="131">
        <v>2</v>
      </c>
      <c r="J162" s="152">
        <f t="shared" si="13"/>
        <v>1106</v>
      </c>
      <c r="K162" s="126"/>
    </row>
    <row r="163" spans="1:11">
      <c r="A163" s="127" t="s">
        <v>410</v>
      </c>
      <c r="B163" s="172" t="s">
        <v>411</v>
      </c>
      <c r="C163" s="129" t="s">
        <v>71</v>
      </c>
      <c r="D163" s="162">
        <v>0</v>
      </c>
      <c r="E163" s="131">
        <v>1</v>
      </c>
      <c r="F163" s="152">
        <f t="shared" si="12"/>
        <v>0</v>
      </c>
      <c r="G163" s="129" t="s">
        <v>71</v>
      </c>
      <c r="H163" s="162">
        <v>100</v>
      </c>
      <c r="I163" s="131">
        <v>1</v>
      </c>
      <c r="J163" s="152">
        <f t="shared" si="13"/>
        <v>100</v>
      </c>
      <c r="K163" s="173"/>
    </row>
    <row r="164" spans="1:11" ht="21.75" customHeight="1">
      <c r="A164" s="127" t="s">
        <v>412</v>
      </c>
      <c r="B164" s="172" t="s">
        <v>413</v>
      </c>
      <c r="C164" s="129" t="s">
        <v>12</v>
      </c>
      <c r="D164" s="162">
        <v>1500</v>
      </c>
      <c r="E164" s="131">
        <v>2</v>
      </c>
      <c r="F164" s="152">
        <f t="shared" si="12"/>
        <v>3000</v>
      </c>
      <c r="G164" s="129" t="s">
        <v>12</v>
      </c>
      <c r="H164" s="162">
        <v>3178</v>
      </c>
      <c r="I164" s="131">
        <v>1</v>
      </c>
      <c r="J164" s="152">
        <f t="shared" si="13"/>
        <v>3178</v>
      </c>
      <c r="K164" s="173"/>
    </row>
    <row r="165" spans="1:11" s="175" customFormat="1">
      <c r="A165" s="174" t="s">
        <v>414</v>
      </c>
      <c r="B165" s="172" t="s">
        <v>415</v>
      </c>
      <c r="C165" s="129" t="s">
        <v>71</v>
      </c>
      <c r="D165" s="162">
        <v>0</v>
      </c>
      <c r="E165" s="131">
        <v>1</v>
      </c>
      <c r="F165" s="152">
        <f t="shared" si="12"/>
        <v>0</v>
      </c>
      <c r="G165" s="129" t="s">
        <v>71</v>
      </c>
      <c r="H165" s="162">
        <v>100</v>
      </c>
      <c r="I165" s="131">
        <v>1</v>
      </c>
      <c r="J165" s="152">
        <f t="shared" si="13"/>
        <v>100</v>
      </c>
      <c r="K165" s="173"/>
    </row>
    <row r="166" spans="1:11">
      <c r="A166" s="127" t="s">
        <v>416</v>
      </c>
      <c r="B166" s="128" t="s">
        <v>435</v>
      </c>
      <c r="C166" s="129" t="s">
        <v>29</v>
      </c>
      <c r="D166" s="162">
        <v>85</v>
      </c>
      <c r="E166" s="131">
        <v>200</v>
      </c>
      <c r="F166" s="152">
        <f t="shared" si="12"/>
        <v>17000</v>
      </c>
      <c r="G166" s="129" t="s">
        <v>29</v>
      </c>
      <c r="H166" s="162">
        <v>85</v>
      </c>
      <c r="I166" s="131">
        <v>200</v>
      </c>
      <c r="J166" s="152">
        <f t="shared" si="13"/>
        <v>17000</v>
      </c>
      <c r="K166" s="126"/>
    </row>
    <row r="167" spans="1:11">
      <c r="A167" s="127" t="s">
        <v>417</v>
      </c>
      <c r="B167" s="128" t="s">
        <v>436</v>
      </c>
      <c r="C167" s="129" t="s">
        <v>29</v>
      </c>
      <c r="D167" s="162">
        <f>D166*0.16</f>
        <v>13.6</v>
      </c>
      <c r="E167" s="131">
        <v>200</v>
      </c>
      <c r="F167" s="152">
        <f>D167*E167</f>
        <v>2720</v>
      </c>
      <c r="G167" s="129" t="s">
        <v>29</v>
      </c>
      <c r="H167" s="162">
        <f>H166*0.16</f>
        <v>13.6</v>
      </c>
      <c r="I167" s="131">
        <v>200</v>
      </c>
      <c r="J167" s="152">
        <f>H167*I167</f>
        <v>2720</v>
      </c>
      <c r="K167" s="126"/>
    </row>
    <row r="168" spans="1:11" ht="16.2">
      <c r="A168" s="261" t="s">
        <v>5</v>
      </c>
      <c r="B168" s="262"/>
      <c r="C168" s="262"/>
      <c r="D168" s="262"/>
      <c r="E168" s="263"/>
      <c r="F168" s="231">
        <f>SUM(F145:F167)</f>
        <v>147620</v>
      </c>
      <c r="G168" s="113"/>
      <c r="H168" s="113"/>
      <c r="I168" s="113"/>
      <c r="J168" s="114">
        <f>SUM(J145:J167)</f>
        <v>145728</v>
      </c>
      <c r="K168" s="115"/>
    </row>
    <row r="169" spans="1:11" ht="16.2">
      <c r="A169" s="176"/>
      <c r="B169" s="176"/>
      <c r="C169" s="176"/>
      <c r="D169" s="176"/>
      <c r="E169" s="177"/>
      <c r="F169" s="231">
        <f>SUM(F168,F143,F130,F76,F68,F35)</f>
        <v>858430</v>
      </c>
      <c r="G169" s="113"/>
      <c r="H169" s="113"/>
      <c r="I169" s="113"/>
      <c r="J169" s="114">
        <f>SUM(J168,J143,J130,J76,J68,J35)</f>
        <v>858538</v>
      </c>
      <c r="K169" s="115"/>
    </row>
    <row r="170" spans="1:11" ht="15.6">
      <c r="A170" s="178" t="s">
        <v>437</v>
      </c>
      <c r="B170" s="178"/>
      <c r="C170" s="118"/>
      <c r="D170" s="179"/>
      <c r="E170" s="118"/>
      <c r="F170" s="179"/>
      <c r="G170" s="180"/>
      <c r="H170" s="180"/>
      <c r="I170" s="180"/>
      <c r="J170" s="180"/>
      <c r="K170" s="120"/>
    </row>
    <row r="171" spans="1:11" ht="15.6">
      <c r="A171" s="264" t="s">
        <v>438</v>
      </c>
      <c r="B171" s="265"/>
      <c r="C171" s="118"/>
      <c r="D171" s="179"/>
      <c r="E171" s="118"/>
      <c r="F171" s="179"/>
      <c r="G171" s="180"/>
      <c r="H171" s="180"/>
      <c r="I171" s="180"/>
      <c r="J171" s="180"/>
      <c r="K171" s="120"/>
    </row>
    <row r="172" spans="1:11" ht="16.5" customHeight="1">
      <c r="A172" s="158" t="s">
        <v>439</v>
      </c>
      <c r="B172" s="181"/>
      <c r="C172" s="181"/>
      <c r="D172" s="182"/>
      <c r="E172" s="183"/>
      <c r="F172" s="182">
        <f>F169*0.1</f>
        <v>85843</v>
      </c>
      <c r="G172" s="184"/>
      <c r="H172" s="182"/>
      <c r="I172" s="183"/>
      <c r="J172" s="182">
        <f>J169*0.1</f>
        <v>85853.8</v>
      </c>
      <c r="K172" s="185"/>
    </row>
    <row r="173" spans="1:11" ht="15.6">
      <c r="A173" s="158" t="s">
        <v>440</v>
      </c>
      <c r="B173" s="186"/>
      <c r="C173" s="186"/>
      <c r="D173" s="229" t="s">
        <v>452</v>
      </c>
      <c r="E173" s="183"/>
      <c r="F173" s="182">
        <f>(F169+F172)*6.72%</f>
        <v>63455.145599999996</v>
      </c>
      <c r="G173" s="184"/>
      <c r="H173" s="182"/>
      <c r="I173" s="183"/>
      <c r="J173" s="182">
        <f>(J169+J172)*6.72%</f>
        <v>63463.128960000002</v>
      </c>
      <c r="K173" s="187"/>
    </row>
    <row r="174" spans="1:11" ht="15.6">
      <c r="A174" s="188"/>
      <c r="B174" s="189"/>
      <c r="C174" s="189"/>
      <c r="D174" s="190"/>
      <c r="E174" s="191"/>
      <c r="F174" s="192"/>
      <c r="G174" s="193"/>
      <c r="H174" s="193"/>
      <c r="I174" s="193"/>
      <c r="J174" s="193"/>
      <c r="K174" s="194"/>
    </row>
    <row r="175" spans="1:11" ht="16.8" thickBot="1">
      <c r="A175" s="258" t="s">
        <v>441</v>
      </c>
      <c r="B175" s="259"/>
      <c r="C175" s="259"/>
      <c r="D175" s="259"/>
      <c r="E175" s="260"/>
      <c r="F175" s="230">
        <f>SUM(F169:F173)</f>
        <v>1007728.1456</v>
      </c>
      <c r="G175" s="195"/>
      <c r="H175" s="195"/>
      <c r="I175" s="196" t="s">
        <v>442</v>
      </c>
      <c r="J175" s="196">
        <f>SUM(J169:J173)</f>
        <v>1007854.92896</v>
      </c>
      <c r="K175" s="197"/>
    </row>
    <row r="176" spans="1:11">
      <c r="I176" s="251" t="s">
        <v>489</v>
      </c>
      <c r="J176" s="251">
        <v>1007797.4</v>
      </c>
    </row>
  </sheetData>
  <mergeCells count="20">
    <mergeCell ref="B4:C4"/>
    <mergeCell ref="E4:G4"/>
    <mergeCell ref="B5:C5"/>
    <mergeCell ref="E5:G5"/>
    <mergeCell ref="A175:E175"/>
    <mergeCell ref="A168:E168"/>
    <mergeCell ref="A171:B171"/>
    <mergeCell ref="A1:G1"/>
    <mergeCell ref="A68:E68"/>
    <mergeCell ref="A76:E76"/>
    <mergeCell ref="A130:E130"/>
    <mergeCell ref="A143:E143"/>
    <mergeCell ref="A7:B7"/>
    <mergeCell ref="C7:F7"/>
    <mergeCell ref="G7:J7"/>
    <mergeCell ref="A35:E35"/>
    <mergeCell ref="B2:C2"/>
    <mergeCell ref="E2:G2"/>
    <mergeCell ref="B3:C3"/>
    <mergeCell ref="E3:G3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73" zoomScale="80" zoomScaleNormal="80" zoomScaleSheetLayoutView="90" workbookViewId="0">
      <selection activeCell="E4" sqref="E4:G4"/>
    </sheetView>
  </sheetViews>
  <sheetFormatPr defaultColWidth="9" defaultRowHeight="14.4"/>
  <cols>
    <col min="1" max="1" width="8.59765625" style="2" customWidth="1"/>
    <col min="2" max="2" width="47.8984375" style="2" customWidth="1"/>
    <col min="3" max="3" width="6.5" style="2" customWidth="1"/>
    <col min="4" max="4" width="10.59765625" style="5" customWidth="1"/>
    <col min="5" max="5" width="10.19921875" style="21" customWidth="1"/>
    <col min="6" max="6" width="15.8984375" style="7" bestFit="1" customWidth="1"/>
    <col min="7" max="9" width="14.19921875" style="30" customWidth="1"/>
    <col min="10" max="10" width="19.3984375" style="30" customWidth="1"/>
    <col min="11" max="11" width="40" style="3" customWidth="1"/>
    <col min="12" max="16384" width="9" style="2"/>
  </cols>
  <sheetData>
    <row r="1" spans="1:14" ht="63.6" customHeight="1">
      <c r="A1" s="296" t="s">
        <v>478</v>
      </c>
      <c r="B1" s="296"/>
      <c r="C1" s="296"/>
      <c r="D1" s="296"/>
      <c r="E1" s="296"/>
      <c r="F1" s="296"/>
      <c r="G1" s="296"/>
      <c r="H1" s="296"/>
      <c r="I1" s="250"/>
      <c r="J1" s="250"/>
      <c r="K1" s="250"/>
    </row>
    <row r="2" spans="1:14" ht="40.200000000000003" customHeight="1">
      <c r="A2" s="245" t="s">
        <v>463</v>
      </c>
      <c r="B2" s="269" t="s">
        <v>479</v>
      </c>
      <c r="C2" s="270"/>
      <c r="D2" s="246" t="s">
        <v>465</v>
      </c>
      <c r="E2" s="271" t="s">
        <v>477</v>
      </c>
      <c r="F2" s="272"/>
      <c r="G2" s="272"/>
      <c r="H2" s="47"/>
      <c r="I2" s="47"/>
      <c r="J2" s="47"/>
      <c r="K2" s="47"/>
    </row>
    <row r="3" spans="1:14" ht="40.200000000000003" customHeight="1">
      <c r="A3" s="245" t="s">
        <v>466</v>
      </c>
      <c r="B3" s="273" t="s">
        <v>467</v>
      </c>
      <c r="C3" s="274"/>
      <c r="D3" s="246" t="s">
        <v>468</v>
      </c>
      <c r="E3" s="275" t="s">
        <v>469</v>
      </c>
      <c r="F3" s="275"/>
      <c r="G3" s="275"/>
      <c r="H3" s="47"/>
      <c r="I3" s="47"/>
      <c r="J3" s="47"/>
      <c r="K3" s="47"/>
    </row>
    <row r="4" spans="1:14" ht="40.200000000000003" customHeight="1">
      <c r="A4" s="245" t="s">
        <v>470</v>
      </c>
      <c r="B4" s="273" t="s">
        <v>471</v>
      </c>
      <c r="C4" s="274"/>
      <c r="D4" s="246" t="s">
        <v>472</v>
      </c>
      <c r="E4" s="276">
        <v>1</v>
      </c>
      <c r="F4" s="276"/>
      <c r="G4" s="276"/>
      <c r="H4" s="47"/>
      <c r="I4" s="47"/>
      <c r="J4" s="47"/>
      <c r="K4" s="47"/>
    </row>
    <row r="5" spans="1:14" ht="40.200000000000003" customHeight="1">
      <c r="A5" s="245" t="s">
        <v>473</v>
      </c>
      <c r="B5" s="273" t="s">
        <v>474</v>
      </c>
      <c r="C5" s="274"/>
      <c r="D5" s="246" t="s">
        <v>475</v>
      </c>
      <c r="E5" s="275" t="s">
        <v>488</v>
      </c>
      <c r="F5" s="275"/>
      <c r="G5" s="275"/>
      <c r="H5" s="47"/>
      <c r="I5" s="47"/>
      <c r="J5" s="47"/>
      <c r="K5" s="47"/>
    </row>
    <row r="6" spans="1:14" ht="30.6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4" ht="34.200000000000003" customHeight="1">
      <c r="A7" s="284" t="s">
        <v>38</v>
      </c>
      <c r="B7" s="286"/>
      <c r="C7" s="284" t="s">
        <v>36</v>
      </c>
      <c r="D7" s="284"/>
      <c r="E7" s="284"/>
      <c r="F7" s="284"/>
      <c r="G7" s="285" t="s">
        <v>37</v>
      </c>
      <c r="H7" s="285"/>
      <c r="I7" s="285"/>
      <c r="J7" s="285"/>
      <c r="K7" s="42"/>
    </row>
    <row r="8" spans="1:14" ht="31.5" customHeight="1">
      <c r="A8" s="33" t="s">
        <v>6</v>
      </c>
      <c r="B8" s="34" t="s">
        <v>0</v>
      </c>
      <c r="C8" s="35" t="s">
        <v>4</v>
      </c>
      <c r="D8" s="36" t="s">
        <v>35</v>
      </c>
      <c r="E8" s="34" t="s">
        <v>1</v>
      </c>
      <c r="F8" s="36" t="s">
        <v>2</v>
      </c>
      <c r="G8" s="35" t="s">
        <v>4</v>
      </c>
      <c r="H8" s="36" t="s">
        <v>35</v>
      </c>
      <c r="I8" s="34" t="s">
        <v>1</v>
      </c>
      <c r="J8" s="36" t="s">
        <v>2</v>
      </c>
      <c r="K8" s="35" t="s">
        <v>3</v>
      </c>
    </row>
    <row r="9" spans="1:14" ht="30.6" customHeight="1">
      <c r="A9" s="48" t="s">
        <v>49</v>
      </c>
      <c r="B9" s="1"/>
      <c r="C9" s="32"/>
      <c r="D9" s="32"/>
      <c r="E9" s="32"/>
      <c r="F9" s="32"/>
      <c r="G9" s="32"/>
      <c r="H9" s="32"/>
      <c r="I9" s="32"/>
      <c r="J9" s="32"/>
      <c r="K9" s="32"/>
    </row>
    <row r="10" spans="1:14" s="11" customFormat="1" ht="15.6">
      <c r="A10" s="37" t="s">
        <v>64</v>
      </c>
      <c r="B10" s="13" t="s">
        <v>50</v>
      </c>
      <c r="C10" s="14" t="s">
        <v>65</v>
      </c>
      <c r="D10" s="20">
        <v>600</v>
      </c>
      <c r="E10" s="43">
        <v>20</v>
      </c>
      <c r="F10" s="20">
        <f t="shared" ref="F10:F41" si="0">D10*E10</f>
        <v>12000</v>
      </c>
      <c r="G10" s="14" t="s">
        <v>65</v>
      </c>
      <c r="H10" s="20">
        <v>600</v>
      </c>
      <c r="I10" s="43">
        <v>20</v>
      </c>
      <c r="J10" s="20">
        <f>H10*I10</f>
        <v>12000</v>
      </c>
      <c r="K10" s="19" t="s">
        <v>157</v>
      </c>
      <c r="N10" s="12"/>
    </row>
    <row r="11" spans="1:14" s="11" customFormat="1" ht="15.6">
      <c r="A11" s="38" t="s">
        <v>51</v>
      </c>
      <c r="B11" s="27" t="s">
        <v>66</v>
      </c>
      <c r="C11" s="22" t="s">
        <v>67</v>
      </c>
      <c r="D11" s="23">
        <v>2000</v>
      </c>
      <c r="E11" s="44">
        <v>3</v>
      </c>
      <c r="F11" s="23">
        <f t="shared" si="0"/>
        <v>6000</v>
      </c>
      <c r="G11" s="22" t="s">
        <v>67</v>
      </c>
      <c r="H11" s="23">
        <v>2000</v>
      </c>
      <c r="I11" s="44">
        <v>3</v>
      </c>
      <c r="J11" s="20">
        <f t="shared" ref="J11:J45" si="1">H11*I11</f>
        <v>6000</v>
      </c>
      <c r="K11" s="19" t="s">
        <v>157</v>
      </c>
    </row>
    <row r="12" spans="1:14" s="29" customFormat="1" ht="15.6">
      <c r="A12" s="38" t="s">
        <v>52</v>
      </c>
      <c r="B12" s="15" t="s">
        <v>53</v>
      </c>
      <c r="C12" s="22" t="s">
        <v>42</v>
      </c>
      <c r="D12" s="23">
        <v>200</v>
      </c>
      <c r="E12" s="44">
        <v>10</v>
      </c>
      <c r="F12" s="23">
        <f t="shared" si="0"/>
        <v>2000</v>
      </c>
      <c r="G12" s="22" t="s">
        <v>42</v>
      </c>
      <c r="H12" s="23">
        <v>200</v>
      </c>
      <c r="I12" s="44">
        <v>10</v>
      </c>
      <c r="J12" s="23">
        <f t="shared" si="1"/>
        <v>2000</v>
      </c>
      <c r="K12" s="50" t="s">
        <v>158</v>
      </c>
    </row>
    <row r="13" spans="1:14" s="11" customFormat="1" ht="15.6">
      <c r="A13" s="38" t="s">
        <v>54</v>
      </c>
      <c r="B13" s="15" t="s">
        <v>55</v>
      </c>
      <c r="C13" s="22" t="s">
        <v>42</v>
      </c>
      <c r="D13" s="23">
        <v>600</v>
      </c>
      <c r="E13" s="44">
        <v>10</v>
      </c>
      <c r="F13" s="23">
        <f t="shared" si="0"/>
        <v>6000</v>
      </c>
      <c r="G13" s="22" t="s">
        <v>42</v>
      </c>
      <c r="H13" s="23">
        <v>600</v>
      </c>
      <c r="I13" s="44">
        <v>10</v>
      </c>
      <c r="J13" s="20">
        <f t="shared" si="1"/>
        <v>6000</v>
      </c>
      <c r="K13" s="19" t="s">
        <v>158</v>
      </c>
    </row>
    <row r="14" spans="1:14" s="11" customFormat="1" ht="15.6">
      <c r="A14" s="37" t="s">
        <v>56</v>
      </c>
      <c r="B14" s="24" t="s">
        <v>57</v>
      </c>
      <c r="C14" s="14" t="s">
        <v>68</v>
      </c>
      <c r="D14" s="20">
        <v>150</v>
      </c>
      <c r="E14" s="43">
        <v>50</v>
      </c>
      <c r="F14" s="20">
        <f t="shared" si="0"/>
        <v>7500</v>
      </c>
      <c r="G14" s="14" t="s">
        <v>68</v>
      </c>
      <c r="H14" s="20">
        <v>150</v>
      </c>
      <c r="I14" s="43">
        <v>50</v>
      </c>
      <c r="J14" s="20">
        <f t="shared" si="1"/>
        <v>7500</v>
      </c>
      <c r="K14" s="19" t="s">
        <v>158</v>
      </c>
    </row>
    <row r="15" spans="1:14" s="29" customFormat="1" ht="15.6">
      <c r="A15" s="38" t="s">
        <v>58</v>
      </c>
      <c r="B15" s="15" t="s">
        <v>59</v>
      </c>
      <c r="C15" s="22" t="s">
        <v>42</v>
      </c>
      <c r="D15" s="23">
        <v>1500</v>
      </c>
      <c r="E15" s="44">
        <v>2</v>
      </c>
      <c r="F15" s="23">
        <f t="shared" si="0"/>
        <v>3000</v>
      </c>
      <c r="G15" s="22" t="s">
        <v>42</v>
      </c>
      <c r="H15" s="23">
        <v>1500</v>
      </c>
      <c r="I15" s="44">
        <v>2</v>
      </c>
      <c r="J15" s="23">
        <f t="shared" si="1"/>
        <v>3000</v>
      </c>
      <c r="K15" s="50" t="s">
        <v>158</v>
      </c>
      <c r="L15" s="61"/>
      <c r="M15" s="61"/>
    </row>
    <row r="16" spans="1:14" s="11" customFormat="1" ht="15.6">
      <c r="A16" s="37" t="s">
        <v>60</v>
      </c>
      <c r="B16" s="15" t="s">
        <v>69</v>
      </c>
      <c r="C16" s="14" t="s">
        <v>61</v>
      </c>
      <c r="D16" s="20">
        <v>150</v>
      </c>
      <c r="E16" s="43">
        <v>15</v>
      </c>
      <c r="F16" s="20">
        <f t="shared" si="0"/>
        <v>2250</v>
      </c>
      <c r="G16" s="14" t="s">
        <v>61</v>
      </c>
      <c r="H16" s="20">
        <v>150</v>
      </c>
      <c r="I16" s="43">
        <v>15</v>
      </c>
      <c r="J16" s="20">
        <f t="shared" si="1"/>
        <v>2250</v>
      </c>
      <c r="K16" s="19" t="s">
        <v>159</v>
      </c>
      <c r="L16" s="12"/>
      <c r="M16" s="12"/>
    </row>
    <row r="17" spans="1:14" s="11" customFormat="1" ht="15.6">
      <c r="A17" s="37" t="s">
        <v>62</v>
      </c>
      <c r="B17" s="15" t="s">
        <v>63</v>
      </c>
      <c r="C17" s="14" t="s">
        <v>41</v>
      </c>
      <c r="D17" s="20">
        <v>5000</v>
      </c>
      <c r="E17" s="43">
        <v>1</v>
      </c>
      <c r="F17" s="20">
        <f t="shared" si="0"/>
        <v>5000</v>
      </c>
      <c r="G17" s="14" t="s">
        <v>41</v>
      </c>
      <c r="H17" s="20">
        <v>5000</v>
      </c>
      <c r="I17" s="43">
        <v>1</v>
      </c>
      <c r="J17" s="20">
        <f t="shared" si="1"/>
        <v>5000</v>
      </c>
      <c r="K17" s="19"/>
      <c r="L17" s="12"/>
      <c r="M17" s="12"/>
    </row>
    <row r="18" spans="1:14" s="11" customFormat="1" ht="15.6">
      <c r="A18" s="38" t="s">
        <v>179</v>
      </c>
      <c r="B18" s="56" t="s">
        <v>169</v>
      </c>
      <c r="C18" s="56"/>
      <c r="D18" s="56"/>
      <c r="E18" s="56"/>
      <c r="F18" s="57"/>
      <c r="G18" s="28" t="s">
        <v>8</v>
      </c>
      <c r="H18" s="31">
        <v>45</v>
      </c>
      <c r="I18" s="46">
        <v>12</v>
      </c>
      <c r="J18" s="31">
        <f t="shared" si="1"/>
        <v>540</v>
      </c>
      <c r="K18" s="238" t="s">
        <v>170</v>
      </c>
      <c r="L18" s="25"/>
    </row>
    <row r="19" spans="1:14" s="11" customFormat="1" ht="15.6">
      <c r="A19" s="38" t="s">
        <v>181</v>
      </c>
      <c r="B19" s="56" t="s">
        <v>171</v>
      </c>
      <c r="C19" s="56"/>
      <c r="D19" s="56"/>
      <c r="E19" s="56"/>
      <c r="F19" s="57"/>
      <c r="G19" s="28" t="s">
        <v>457</v>
      </c>
      <c r="H19" s="31">
        <v>1800</v>
      </c>
      <c r="I19" s="46">
        <v>1</v>
      </c>
      <c r="J19" s="31">
        <f t="shared" si="1"/>
        <v>1800</v>
      </c>
      <c r="K19" s="238" t="s">
        <v>170</v>
      </c>
      <c r="L19" s="25"/>
    </row>
    <row r="20" spans="1:14" s="11" customFormat="1" ht="15.6">
      <c r="A20" s="38"/>
      <c r="B20" s="45"/>
      <c r="C20" s="28"/>
      <c r="D20" s="31"/>
      <c r="E20" s="46"/>
      <c r="F20" s="31"/>
      <c r="G20" s="28"/>
      <c r="H20" s="31"/>
      <c r="I20" s="46"/>
      <c r="J20" s="23"/>
      <c r="K20" s="19"/>
      <c r="L20" s="25"/>
    </row>
    <row r="21" spans="1:14" s="11" customFormat="1" ht="15.6">
      <c r="A21" s="37"/>
      <c r="B21" s="45"/>
      <c r="C21" s="28"/>
      <c r="D21" s="31"/>
      <c r="E21" s="46"/>
      <c r="F21" s="31"/>
      <c r="G21" s="28"/>
      <c r="H21" s="31"/>
      <c r="I21" s="46"/>
      <c r="J21" s="23"/>
      <c r="K21" s="19"/>
      <c r="L21" s="25"/>
    </row>
    <row r="22" spans="1:14" s="9" customFormat="1" ht="16.5" customHeight="1">
      <c r="A22" s="287" t="s">
        <v>5</v>
      </c>
      <c r="B22" s="287"/>
      <c r="C22" s="287"/>
      <c r="D22" s="287"/>
      <c r="E22" s="287"/>
      <c r="F22" s="8">
        <f>SUM(F10:F17)</f>
        <v>43750</v>
      </c>
      <c r="G22" s="8"/>
      <c r="H22" s="8"/>
      <c r="I22" s="8"/>
      <c r="J22" s="8">
        <f>SUM(J10:J21)</f>
        <v>46090</v>
      </c>
      <c r="K22" s="39"/>
      <c r="N22" s="26"/>
    </row>
    <row r="23" spans="1:14" ht="30" customHeight="1">
      <c r="A23" s="52" t="s">
        <v>168</v>
      </c>
      <c r="B23" s="51"/>
      <c r="C23" s="32"/>
      <c r="D23" s="32"/>
      <c r="E23" s="32"/>
      <c r="F23" s="32"/>
      <c r="G23" s="32"/>
      <c r="H23" s="32"/>
      <c r="I23" s="32"/>
      <c r="J23" s="32"/>
      <c r="K23" s="32"/>
    </row>
    <row r="24" spans="1:14" s="11" customFormat="1" ht="15.6">
      <c r="A24" s="37" t="s">
        <v>73</v>
      </c>
      <c r="B24" s="24" t="s">
        <v>70</v>
      </c>
      <c r="C24" s="14" t="s">
        <v>41</v>
      </c>
      <c r="D24" s="20">
        <v>650</v>
      </c>
      <c r="E24" s="43">
        <v>24</v>
      </c>
      <c r="F24" s="20">
        <f t="shared" si="0"/>
        <v>15600</v>
      </c>
      <c r="G24" s="14" t="s">
        <v>41</v>
      </c>
      <c r="H24" s="20">
        <v>650</v>
      </c>
      <c r="I24" s="43">
        <v>24</v>
      </c>
      <c r="J24" s="20">
        <f t="shared" ref="J24:J27" si="2">H24*I24</f>
        <v>15600</v>
      </c>
      <c r="K24" s="19" t="s">
        <v>160</v>
      </c>
    </row>
    <row r="25" spans="1:14" s="11" customFormat="1" ht="15.6">
      <c r="A25" s="37" t="s">
        <v>7</v>
      </c>
      <c r="B25" s="24" t="s">
        <v>74</v>
      </c>
      <c r="C25" s="14" t="s">
        <v>61</v>
      </c>
      <c r="D25" s="20">
        <v>800</v>
      </c>
      <c r="E25" s="43">
        <v>1</v>
      </c>
      <c r="F25" s="20">
        <f t="shared" si="0"/>
        <v>800</v>
      </c>
      <c r="G25" s="14" t="s">
        <v>61</v>
      </c>
      <c r="H25" s="20">
        <v>800</v>
      </c>
      <c r="I25" s="43">
        <v>1</v>
      </c>
      <c r="J25" s="20">
        <f t="shared" si="2"/>
        <v>800</v>
      </c>
      <c r="K25" s="19"/>
    </row>
    <row r="26" spans="1:14" s="11" customFormat="1" ht="15.6">
      <c r="A26" s="37" t="s">
        <v>9</v>
      </c>
      <c r="B26" s="24" t="s">
        <v>75</v>
      </c>
      <c r="C26" s="22" t="s">
        <v>61</v>
      </c>
      <c r="D26" s="23">
        <v>1200</v>
      </c>
      <c r="E26" s="44">
        <v>1</v>
      </c>
      <c r="F26" s="23">
        <f t="shared" si="0"/>
        <v>1200</v>
      </c>
      <c r="G26" s="22" t="s">
        <v>61</v>
      </c>
      <c r="H26" s="23">
        <v>1200</v>
      </c>
      <c r="I26" s="44">
        <v>1</v>
      </c>
      <c r="J26" s="23">
        <f t="shared" si="2"/>
        <v>1200</v>
      </c>
      <c r="K26" s="19"/>
    </row>
    <row r="27" spans="1:14" s="11" customFormat="1" ht="15.6">
      <c r="A27" s="37" t="s">
        <v>10</v>
      </c>
      <c r="B27" s="24" t="s">
        <v>40</v>
      </c>
      <c r="C27" s="22" t="s">
        <v>71</v>
      </c>
      <c r="D27" s="23">
        <v>5000</v>
      </c>
      <c r="E27" s="44">
        <v>1</v>
      </c>
      <c r="F27" s="23">
        <f t="shared" si="0"/>
        <v>5000</v>
      </c>
      <c r="G27" s="22" t="s">
        <v>71</v>
      </c>
      <c r="H27" s="23">
        <v>5000</v>
      </c>
      <c r="I27" s="44">
        <v>1</v>
      </c>
      <c r="J27" s="23">
        <f t="shared" si="2"/>
        <v>5000</v>
      </c>
      <c r="K27" s="18"/>
    </row>
    <row r="28" spans="1:14" s="11" customFormat="1" ht="15.6">
      <c r="A28" s="37" t="s">
        <v>11</v>
      </c>
      <c r="B28" s="24" t="s">
        <v>76</v>
      </c>
      <c r="C28" s="22" t="s">
        <v>77</v>
      </c>
      <c r="D28" s="23">
        <v>3.5</v>
      </c>
      <c r="E28" s="44">
        <v>14</v>
      </c>
      <c r="F28" s="23">
        <f t="shared" si="0"/>
        <v>49</v>
      </c>
      <c r="G28" s="22" t="s">
        <v>77</v>
      </c>
      <c r="H28" s="23">
        <v>3.5</v>
      </c>
      <c r="I28" s="44">
        <v>14</v>
      </c>
      <c r="J28" s="23">
        <f t="shared" si="1"/>
        <v>49</v>
      </c>
      <c r="K28" s="18"/>
    </row>
    <row r="29" spans="1:14" s="11" customFormat="1" ht="15.6">
      <c r="A29" s="37" t="s">
        <v>24</v>
      </c>
      <c r="B29" s="24" t="s">
        <v>78</v>
      </c>
      <c r="C29" s="22" t="s">
        <v>42</v>
      </c>
      <c r="D29" s="23">
        <v>140</v>
      </c>
      <c r="E29" s="44">
        <v>20</v>
      </c>
      <c r="F29" s="23">
        <f t="shared" si="0"/>
        <v>2800</v>
      </c>
      <c r="G29" s="22" t="s">
        <v>42</v>
      </c>
      <c r="H29" s="23">
        <v>140</v>
      </c>
      <c r="I29" s="44">
        <v>20</v>
      </c>
      <c r="J29" s="23">
        <f t="shared" si="1"/>
        <v>2800</v>
      </c>
      <c r="K29" s="19"/>
    </row>
    <row r="30" spans="1:14" s="11" customFormat="1" ht="15.6">
      <c r="A30" s="37" t="s">
        <v>25</v>
      </c>
      <c r="B30" s="24" t="s">
        <v>79</v>
      </c>
      <c r="C30" s="22" t="s">
        <v>42</v>
      </c>
      <c r="D30" s="23">
        <v>50</v>
      </c>
      <c r="E30" s="44">
        <v>20</v>
      </c>
      <c r="F30" s="23">
        <f t="shared" si="0"/>
        <v>1000</v>
      </c>
      <c r="G30" s="22" t="s">
        <v>42</v>
      </c>
      <c r="H30" s="23">
        <v>50</v>
      </c>
      <c r="I30" s="44">
        <v>20</v>
      </c>
      <c r="J30" s="23">
        <f t="shared" si="1"/>
        <v>1000</v>
      </c>
      <c r="K30" s="19"/>
    </row>
    <row r="31" spans="1:14" s="11" customFormat="1" ht="15.6">
      <c r="A31" s="37" t="s">
        <v>26</v>
      </c>
      <c r="B31" s="24" t="s">
        <v>80</v>
      </c>
      <c r="C31" s="22" t="s">
        <v>41</v>
      </c>
      <c r="D31" s="23">
        <v>1400</v>
      </c>
      <c r="E31" s="44">
        <v>11</v>
      </c>
      <c r="F31" s="23">
        <f t="shared" si="0"/>
        <v>15400</v>
      </c>
      <c r="G31" s="22" t="s">
        <v>41</v>
      </c>
      <c r="H31" s="23">
        <v>1400</v>
      </c>
      <c r="I31" s="44">
        <v>11</v>
      </c>
      <c r="J31" s="23">
        <f t="shared" si="1"/>
        <v>15400</v>
      </c>
      <c r="K31" s="19"/>
    </row>
    <row r="32" spans="1:14" s="11" customFormat="1" ht="15.6">
      <c r="A32" s="37" t="s">
        <v>13</v>
      </c>
      <c r="B32" s="24" t="s">
        <v>81</v>
      </c>
      <c r="C32" s="22" t="s">
        <v>82</v>
      </c>
      <c r="D32" s="23">
        <v>300</v>
      </c>
      <c r="E32" s="44">
        <v>15</v>
      </c>
      <c r="F32" s="23">
        <f t="shared" si="0"/>
        <v>4500</v>
      </c>
      <c r="G32" s="22" t="s">
        <v>82</v>
      </c>
      <c r="H32" s="23">
        <v>300</v>
      </c>
      <c r="I32" s="44">
        <v>15</v>
      </c>
      <c r="J32" s="23">
        <f t="shared" si="1"/>
        <v>4500</v>
      </c>
      <c r="K32" s="19"/>
    </row>
    <row r="33" spans="1:14" s="29" customFormat="1" ht="15.6">
      <c r="A33" s="38" t="s">
        <v>14</v>
      </c>
      <c r="B33" s="24" t="s">
        <v>83</v>
      </c>
      <c r="C33" s="22" t="s">
        <v>82</v>
      </c>
      <c r="D33" s="23">
        <v>300</v>
      </c>
      <c r="E33" s="44">
        <v>20</v>
      </c>
      <c r="F33" s="23">
        <f t="shared" si="0"/>
        <v>6000</v>
      </c>
      <c r="G33" s="22" t="s">
        <v>82</v>
      </c>
      <c r="H33" s="23">
        <v>300</v>
      </c>
      <c r="I33" s="44">
        <v>20</v>
      </c>
      <c r="J33" s="23">
        <f t="shared" si="1"/>
        <v>6000</v>
      </c>
      <c r="K33" s="19"/>
    </row>
    <row r="34" spans="1:14" s="11" customFormat="1" ht="15.6">
      <c r="A34" s="38" t="s">
        <v>15</v>
      </c>
      <c r="B34" s="24" t="s">
        <v>72</v>
      </c>
      <c r="C34" s="22" t="s">
        <v>43</v>
      </c>
      <c r="D34" s="23">
        <v>1000</v>
      </c>
      <c r="E34" s="44">
        <v>5</v>
      </c>
      <c r="F34" s="23">
        <f t="shared" si="0"/>
        <v>5000</v>
      </c>
      <c r="G34" s="22" t="s">
        <v>43</v>
      </c>
      <c r="H34" s="23">
        <v>1000</v>
      </c>
      <c r="I34" s="44">
        <v>5</v>
      </c>
      <c r="J34" s="23">
        <f t="shared" si="1"/>
        <v>5000</v>
      </c>
      <c r="K34" s="19"/>
    </row>
    <row r="35" spans="1:14" s="11" customFormat="1" ht="15.6" customHeight="1">
      <c r="A35" s="290" t="s">
        <v>16</v>
      </c>
      <c r="B35" s="293" t="s">
        <v>480</v>
      </c>
      <c r="C35" s="22" t="s">
        <v>84</v>
      </c>
      <c r="D35" s="23">
        <v>800</v>
      </c>
      <c r="E35" s="44">
        <v>6</v>
      </c>
      <c r="F35" s="23">
        <f t="shared" si="0"/>
        <v>4800</v>
      </c>
      <c r="G35" s="22" t="s">
        <v>84</v>
      </c>
      <c r="H35" s="23"/>
      <c r="I35" s="44"/>
      <c r="J35" s="23">
        <f>1565+2372</f>
        <v>3937</v>
      </c>
      <c r="K35" s="19" t="s">
        <v>481</v>
      </c>
    </row>
    <row r="36" spans="1:14" s="11" customFormat="1" ht="15.6">
      <c r="A36" s="291"/>
      <c r="B36" s="294"/>
      <c r="C36" s="22" t="s">
        <v>44</v>
      </c>
      <c r="D36" s="23">
        <v>1500</v>
      </c>
      <c r="E36" s="44">
        <v>12</v>
      </c>
      <c r="F36" s="23">
        <f>D36*E36</f>
        <v>18000</v>
      </c>
      <c r="G36" s="22" t="s">
        <v>44</v>
      </c>
      <c r="H36" s="23"/>
      <c r="I36" s="44"/>
      <c r="J36" s="23">
        <f>129+774+951</f>
        <v>1854</v>
      </c>
      <c r="K36" s="19" t="s">
        <v>482</v>
      </c>
    </row>
    <row r="37" spans="1:14" s="11" customFormat="1" ht="15.6">
      <c r="A37" s="292"/>
      <c r="B37" s="295"/>
      <c r="C37" s="22" t="s">
        <v>71</v>
      </c>
      <c r="D37" s="23">
        <v>300</v>
      </c>
      <c r="E37" s="44">
        <v>6</v>
      </c>
      <c r="F37" s="23">
        <f t="shared" si="0"/>
        <v>1800</v>
      </c>
      <c r="G37" s="22" t="s">
        <v>71</v>
      </c>
      <c r="H37" s="23">
        <v>300</v>
      </c>
      <c r="I37" s="44">
        <v>15</v>
      </c>
      <c r="J37" s="23">
        <f t="shared" si="1"/>
        <v>4500</v>
      </c>
      <c r="K37" s="19" t="s">
        <v>484</v>
      </c>
    </row>
    <row r="38" spans="1:14" s="11" customFormat="1" ht="15.6">
      <c r="A38" s="37" t="s">
        <v>182</v>
      </c>
      <c r="B38" s="59" t="s">
        <v>175</v>
      </c>
      <c r="C38" s="22"/>
      <c r="D38" s="23"/>
      <c r="E38" s="44"/>
      <c r="F38" s="23">
        <f t="shared" si="0"/>
        <v>0</v>
      </c>
      <c r="G38" s="22" t="s">
        <v>174</v>
      </c>
      <c r="H38" s="23">
        <v>250</v>
      </c>
      <c r="I38" s="44">
        <v>2</v>
      </c>
      <c r="J38" s="23">
        <f t="shared" si="1"/>
        <v>500</v>
      </c>
      <c r="K38" s="19" t="s">
        <v>170</v>
      </c>
      <c r="N38" s="12"/>
    </row>
    <row r="39" spans="1:14" s="11" customFormat="1" ht="15.6">
      <c r="A39" s="37" t="s">
        <v>183</v>
      </c>
      <c r="B39" s="60" t="s">
        <v>176</v>
      </c>
      <c r="C39" s="22"/>
      <c r="D39" s="23"/>
      <c r="E39" s="44"/>
      <c r="F39" s="23"/>
      <c r="G39" s="22" t="s">
        <v>177</v>
      </c>
      <c r="H39" s="23">
        <v>100</v>
      </c>
      <c r="I39" s="44">
        <v>20</v>
      </c>
      <c r="J39" s="23">
        <f t="shared" si="1"/>
        <v>2000</v>
      </c>
      <c r="K39" s="19" t="s">
        <v>170</v>
      </c>
      <c r="N39" s="12"/>
    </row>
    <row r="40" spans="1:14" s="11" customFormat="1" ht="30">
      <c r="A40" s="38" t="s">
        <v>487</v>
      </c>
      <c r="B40" s="58" t="s">
        <v>485</v>
      </c>
      <c r="C40" s="28"/>
      <c r="D40" s="31"/>
      <c r="E40" s="46"/>
      <c r="F40" s="31"/>
      <c r="G40" s="28" t="s">
        <v>174</v>
      </c>
      <c r="H40" s="31">
        <v>3400</v>
      </c>
      <c r="I40" s="46">
        <v>1</v>
      </c>
      <c r="J40" s="23">
        <f t="shared" si="1"/>
        <v>3400</v>
      </c>
      <c r="K40" s="19" t="s">
        <v>486</v>
      </c>
      <c r="L40" s="25"/>
    </row>
    <row r="41" spans="1:14" s="11" customFormat="1" ht="15.6">
      <c r="A41" s="37"/>
      <c r="B41" s="45"/>
      <c r="C41" s="28"/>
      <c r="D41" s="31"/>
      <c r="E41" s="46"/>
      <c r="F41" s="31">
        <f t="shared" si="0"/>
        <v>0</v>
      </c>
      <c r="G41" s="28"/>
      <c r="H41" s="31"/>
      <c r="I41" s="46"/>
      <c r="J41" s="23">
        <f t="shared" si="1"/>
        <v>0</v>
      </c>
      <c r="K41" s="19"/>
      <c r="L41" s="25"/>
    </row>
    <row r="42" spans="1:14" s="9" customFormat="1" ht="16.5" customHeight="1">
      <c r="A42" s="287" t="s">
        <v>5</v>
      </c>
      <c r="B42" s="287"/>
      <c r="C42" s="287"/>
      <c r="D42" s="287"/>
      <c r="E42" s="287"/>
      <c r="F42" s="8">
        <f>SUM(F24:F41)</f>
        <v>81949</v>
      </c>
      <c r="G42" s="8"/>
      <c r="H42" s="8"/>
      <c r="I42" s="8"/>
      <c r="J42" s="8">
        <f>SUM(J24:J41)</f>
        <v>73540</v>
      </c>
      <c r="K42" s="39"/>
      <c r="N42" s="26"/>
    </row>
    <row r="43" spans="1:14" ht="28.2" customHeight="1">
      <c r="A43" s="288" t="s">
        <v>85</v>
      </c>
      <c r="B43" s="289"/>
      <c r="C43" s="32"/>
      <c r="D43" s="32"/>
      <c r="E43" s="32"/>
      <c r="F43" s="32"/>
      <c r="G43" s="32"/>
      <c r="H43" s="32"/>
      <c r="I43" s="32"/>
      <c r="J43" s="32"/>
      <c r="K43" s="32"/>
    </row>
    <row r="44" spans="1:14" s="11" customFormat="1" ht="15.6">
      <c r="A44" s="297" t="s">
        <v>87</v>
      </c>
      <c r="B44" s="45" t="s">
        <v>88</v>
      </c>
      <c r="C44" s="28" t="s">
        <v>89</v>
      </c>
      <c r="D44" s="31">
        <v>10000</v>
      </c>
      <c r="E44" s="46">
        <v>3</v>
      </c>
      <c r="F44" s="31">
        <f>D44*E44</f>
        <v>30000</v>
      </c>
      <c r="G44" s="28" t="s">
        <v>89</v>
      </c>
      <c r="H44" s="31">
        <v>10000</v>
      </c>
      <c r="I44" s="46">
        <v>3</v>
      </c>
      <c r="J44" s="23">
        <f t="shared" si="1"/>
        <v>30000</v>
      </c>
      <c r="K44" s="282" t="s">
        <v>462</v>
      </c>
      <c r="L44" s="25"/>
    </row>
    <row r="45" spans="1:14" s="11" customFormat="1" ht="15.6">
      <c r="A45" s="298"/>
      <c r="B45" s="45" t="s">
        <v>90</v>
      </c>
      <c r="C45" s="28" t="s">
        <v>89</v>
      </c>
      <c r="D45" s="31">
        <v>10000</v>
      </c>
      <c r="E45" s="46">
        <v>6</v>
      </c>
      <c r="F45" s="31">
        <f>D45*E45</f>
        <v>60000</v>
      </c>
      <c r="G45" s="28" t="s">
        <v>89</v>
      </c>
      <c r="H45" s="31">
        <v>10000</v>
      </c>
      <c r="I45" s="46">
        <v>6</v>
      </c>
      <c r="J45" s="23">
        <f t="shared" si="1"/>
        <v>60000</v>
      </c>
      <c r="K45" s="283"/>
      <c r="L45" s="25"/>
    </row>
    <row r="46" spans="1:14" s="9" customFormat="1" ht="16.5" customHeight="1">
      <c r="A46" s="287" t="s">
        <v>5</v>
      </c>
      <c r="B46" s="287"/>
      <c r="C46" s="287"/>
      <c r="D46" s="287"/>
      <c r="E46" s="287"/>
      <c r="F46" s="8">
        <f>SUM(F44:F45)</f>
        <v>90000</v>
      </c>
      <c r="G46" s="8"/>
      <c r="H46" s="8"/>
      <c r="I46" s="8"/>
      <c r="J46" s="8">
        <f>SUM(J44:J45)</f>
        <v>90000</v>
      </c>
      <c r="K46" s="39"/>
      <c r="N46" s="26"/>
    </row>
    <row r="47" spans="1:14" ht="28.2" customHeight="1">
      <c r="A47" s="288" t="s">
        <v>91</v>
      </c>
      <c r="B47" s="289"/>
      <c r="C47" s="32"/>
      <c r="D47" s="32"/>
      <c r="E47" s="32"/>
      <c r="F47" s="32"/>
      <c r="G47" s="32"/>
      <c r="H47" s="32"/>
      <c r="I47" s="32"/>
      <c r="J47" s="32"/>
      <c r="K47" s="32"/>
    </row>
    <row r="48" spans="1:14" s="11" customFormat="1" ht="15.6">
      <c r="A48" s="290" t="s">
        <v>136</v>
      </c>
      <c r="B48" s="45" t="s">
        <v>92</v>
      </c>
      <c r="C48" s="28" t="s">
        <v>39</v>
      </c>
      <c r="D48" s="31">
        <v>140</v>
      </c>
      <c r="E48" s="46">
        <v>4</v>
      </c>
      <c r="F48" s="31">
        <f>D48*E48</f>
        <v>560</v>
      </c>
      <c r="G48" s="28" t="s">
        <v>39</v>
      </c>
      <c r="H48" s="31">
        <v>140</v>
      </c>
      <c r="I48" s="46">
        <v>4</v>
      </c>
      <c r="J48" s="31"/>
      <c r="K48" s="19" t="s">
        <v>458</v>
      </c>
      <c r="L48" s="25"/>
    </row>
    <row r="49" spans="1:12" s="11" customFormat="1" ht="15.6">
      <c r="A49" s="292"/>
      <c r="B49" s="45" t="s">
        <v>93</v>
      </c>
      <c r="C49" s="28" t="s">
        <v>71</v>
      </c>
      <c r="D49" s="31">
        <v>400</v>
      </c>
      <c r="E49" s="46">
        <v>12</v>
      </c>
      <c r="F49" s="31">
        <f t="shared" ref="F49:F79" si="3">D49*E49</f>
        <v>4800</v>
      </c>
      <c r="G49" s="28" t="s">
        <v>71</v>
      </c>
      <c r="H49" s="31">
        <v>400</v>
      </c>
      <c r="I49" s="46">
        <v>12</v>
      </c>
      <c r="J49" s="31"/>
      <c r="K49" s="19" t="s">
        <v>458</v>
      </c>
      <c r="L49" s="25"/>
    </row>
    <row r="50" spans="1:12" s="11" customFormat="1" ht="15.6">
      <c r="A50" s="38" t="s">
        <v>137</v>
      </c>
      <c r="B50" s="45" t="s">
        <v>138</v>
      </c>
      <c r="C50" s="28" t="s">
        <v>139</v>
      </c>
      <c r="D50" s="31">
        <v>140</v>
      </c>
      <c r="E50" s="46">
        <v>15</v>
      </c>
      <c r="F50" s="31">
        <f t="shared" si="3"/>
        <v>2100</v>
      </c>
      <c r="G50" s="28" t="s">
        <v>139</v>
      </c>
      <c r="H50" s="31">
        <v>140</v>
      </c>
      <c r="I50" s="46">
        <v>15</v>
      </c>
      <c r="J50" s="31">
        <f t="shared" ref="J50:J81" si="4">H50*I50</f>
        <v>2100</v>
      </c>
      <c r="K50" s="19"/>
      <c r="L50" s="25"/>
    </row>
    <row r="51" spans="1:12" s="11" customFormat="1" ht="15.6">
      <c r="A51" s="38" t="s">
        <v>140</v>
      </c>
      <c r="B51" s="45" t="s">
        <v>141</v>
      </c>
      <c r="C51" s="28" t="s">
        <v>139</v>
      </c>
      <c r="D51" s="31"/>
      <c r="E51" s="46"/>
      <c r="F51" s="31">
        <f t="shared" si="3"/>
        <v>0</v>
      </c>
      <c r="G51" s="28" t="s">
        <v>139</v>
      </c>
      <c r="H51" s="31"/>
      <c r="I51" s="46"/>
      <c r="J51" s="31">
        <f t="shared" si="4"/>
        <v>0</v>
      </c>
      <c r="K51" s="19"/>
      <c r="L51" s="25"/>
    </row>
    <row r="52" spans="1:12" s="11" customFormat="1" ht="15.6">
      <c r="A52" s="38" t="s">
        <v>94</v>
      </c>
      <c r="B52" s="45" t="s">
        <v>142</v>
      </c>
      <c r="C52" s="28" t="s">
        <v>143</v>
      </c>
      <c r="D52" s="31">
        <v>2000</v>
      </c>
      <c r="E52" s="46">
        <v>2</v>
      </c>
      <c r="F52" s="31">
        <f t="shared" si="3"/>
        <v>4000</v>
      </c>
      <c r="G52" s="28" t="s">
        <v>143</v>
      </c>
      <c r="H52" s="31">
        <v>2000</v>
      </c>
      <c r="I52" s="46">
        <v>2</v>
      </c>
      <c r="J52" s="31">
        <f t="shared" si="4"/>
        <v>4000</v>
      </c>
      <c r="K52" s="19"/>
      <c r="L52" s="25"/>
    </row>
    <row r="53" spans="1:12" s="11" customFormat="1" ht="15.6">
      <c r="A53" s="38" t="s">
        <v>95</v>
      </c>
      <c r="B53" s="45" t="s">
        <v>144</v>
      </c>
      <c r="C53" s="28" t="s">
        <v>42</v>
      </c>
      <c r="D53" s="31">
        <v>5</v>
      </c>
      <c r="E53" s="46">
        <v>1</v>
      </c>
      <c r="F53" s="31">
        <f t="shared" si="3"/>
        <v>5</v>
      </c>
      <c r="G53" s="28" t="s">
        <v>42</v>
      </c>
      <c r="H53" s="31">
        <v>5</v>
      </c>
      <c r="I53" s="46">
        <v>1</v>
      </c>
      <c r="J53" s="31">
        <f t="shared" si="4"/>
        <v>5</v>
      </c>
      <c r="K53" s="19"/>
      <c r="L53" s="25"/>
    </row>
    <row r="54" spans="1:12" s="11" customFormat="1" ht="15.6">
      <c r="A54" s="38" t="s">
        <v>96</v>
      </c>
      <c r="B54" s="45" t="s">
        <v>145</v>
      </c>
      <c r="C54" s="28" t="s">
        <v>42</v>
      </c>
      <c r="D54" s="31">
        <v>5</v>
      </c>
      <c r="E54" s="46">
        <v>20</v>
      </c>
      <c r="F54" s="31">
        <f t="shared" si="3"/>
        <v>100</v>
      </c>
      <c r="G54" s="28" t="s">
        <v>42</v>
      </c>
      <c r="H54" s="31">
        <v>5</v>
      </c>
      <c r="I54" s="46">
        <v>20</v>
      </c>
      <c r="J54" s="31">
        <f t="shared" si="4"/>
        <v>100</v>
      </c>
      <c r="K54" s="19"/>
      <c r="L54" s="25"/>
    </row>
    <row r="55" spans="1:12" s="11" customFormat="1" ht="15.6">
      <c r="A55" s="38" t="s">
        <v>97</v>
      </c>
      <c r="B55" s="45" t="s">
        <v>98</v>
      </c>
      <c r="C55" s="28" t="s">
        <v>42</v>
      </c>
      <c r="D55" s="31">
        <v>35</v>
      </c>
      <c r="E55" s="46">
        <v>2</v>
      </c>
      <c r="F55" s="31">
        <f t="shared" si="3"/>
        <v>70</v>
      </c>
      <c r="G55" s="28" t="s">
        <v>42</v>
      </c>
      <c r="H55" s="31">
        <v>35</v>
      </c>
      <c r="I55" s="46">
        <v>2</v>
      </c>
      <c r="J55" s="31">
        <f t="shared" si="4"/>
        <v>70</v>
      </c>
      <c r="K55" s="19"/>
      <c r="L55" s="25"/>
    </row>
    <row r="56" spans="1:12" s="11" customFormat="1" ht="15.6">
      <c r="A56" s="38" t="s">
        <v>99</v>
      </c>
      <c r="B56" s="45" t="s">
        <v>100</v>
      </c>
      <c r="C56" s="28" t="s">
        <v>42</v>
      </c>
      <c r="D56" s="31">
        <v>1000</v>
      </c>
      <c r="E56" s="46">
        <v>2</v>
      </c>
      <c r="F56" s="31">
        <f t="shared" si="3"/>
        <v>2000</v>
      </c>
      <c r="G56" s="28" t="s">
        <v>42</v>
      </c>
      <c r="H56" s="31">
        <v>1000</v>
      </c>
      <c r="I56" s="46">
        <v>2</v>
      </c>
      <c r="J56" s="31">
        <f t="shared" si="4"/>
        <v>2000</v>
      </c>
      <c r="K56" s="19" t="s">
        <v>160</v>
      </c>
      <c r="L56" s="25"/>
    </row>
    <row r="57" spans="1:12" s="11" customFormat="1" ht="15.6">
      <c r="A57" s="38" t="s">
        <v>101</v>
      </c>
      <c r="B57" s="45" t="s">
        <v>146</v>
      </c>
      <c r="C57" s="28" t="s">
        <v>42</v>
      </c>
      <c r="D57" s="31">
        <v>550</v>
      </c>
      <c r="E57" s="46">
        <v>4</v>
      </c>
      <c r="F57" s="31">
        <f t="shared" si="3"/>
        <v>2200</v>
      </c>
      <c r="G57" s="28" t="s">
        <v>42</v>
      </c>
      <c r="H57" s="31">
        <v>550</v>
      </c>
      <c r="I57" s="46">
        <v>4</v>
      </c>
      <c r="J57" s="31">
        <f t="shared" si="4"/>
        <v>2200</v>
      </c>
      <c r="K57" s="19" t="s">
        <v>160</v>
      </c>
      <c r="L57" s="25"/>
    </row>
    <row r="58" spans="1:12" s="11" customFormat="1" ht="15.6">
      <c r="A58" s="38" t="s">
        <v>102</v>
      </c>
      <c r="B58" s="45" t="s">
        <v>78</v>
      </c>
      <c r="C58" s="28" t="s">
        <v>42</v>
      </c>
      <c r="D58" s="31">
        <v>140</v>
      </c>
      <c r="E58" s="46">
        <v>10</v>
      </c>
      <c r="F58" s="31">
        <f t="shared" si="3"/>
        <v>1400</v>
      </c>
      <c r="G58" s="28" t="s">
        <v>42</v>
      </c>
      <c r="H58" s="31">
        <v>140</v>
      </c>
      <c r="I58" s="46">
        <v>10</v>
      </c>
      <c r="J58" s="31">
        <f t="shared" si="4"/>
        <v>1400</v>
      </c>
      <c r="K58" s="19"/>
      <c r="L58" s="25"/>
    </row>
    <row r="59" spans="1:12" s="11" customFormat="1" ht="15.6">
      <c r="A59" s="38" t="s">
        <v>103</v>
      </c>
      <c r="B59" s="45" t="s">
        <v>147</v>
      </c>
      <c r="C59" s="28" t="s">
        <v>42</v>
      </c>
      <c r="D59" s="31">
        <v>200</v>
      </c>
      <c r="E59" s="46">
        <v>4</v>
      </c>
      <c r="F59" s="31">
        <f t="shared" si="3"/>
        <v>800</v>
      </c>
      <c r="G59" s="28" t="s">
        <v>42</v>
      </c>
      <c r="H59" s="31">
        <v>200</v>
      </c>
      <c r="I59" s="46">
        <v>4</v>
      </c>
      <c r="J59" s="31">
        <f t="shared" si="4"/>
        <v>800</v>
      </c>
      <c r="K59" s="19"/>
      <c r="L59" s="25"/>
    </row>
    <row r="60" spans="1:12" s="11" customFormat="1" ht="15.6">
      <c r="A60" s="38" t="s">
        <v>104</v>
      </c>
      <c r="B60" s="45" t="s">
        <v>105</v>
      </c>
      <c r="C60" s="28" t="s">
        <v>42</v>
      </c>
      <c r="D60" s="31">
        <v>40</v>
      </c>
      <c r="E60" s="46">
        <v>300</v>
      </c>
      <c r="F60" s="31">
        <f t="shared" si="3"/>
        <v>12000</v>
      </c>
      <c r="G60" s="28" t="s">
        <v>42</v>
      </c>
      <c r="H60" s="31">
        <v>40</v>
      </c>
      <c r="I60" s="46">
        <v>300</v>
      </c>
      <c r="J60" s="31">
        <f t="shared" si="4"/>
        <v>12000</v>
      </c>
      <c r="K60" s="19"/>
      <c r="L60" s="25"/>
    </row>
    <row r="61" spans="1:12" s="11" customFormat="1" ht="15.6">
      <c r="A61" s="38" t="s">
        <v>106</v>
      </c>
      <c r="B61" s="45" t="s">
        <v>148</v>
      </c>
      <c r="C61" s="28" t="s">
        <v>77</v>
      </c>
      <c r="D61" s="31">
        <v>10</v>
      </c>
      <c r="E61" s="46">
        <v>1000</v>
      </c>
      <c r="F61" s="31">
        <f t="shared" si="3"/>
        <v>10000</v>
      </c>
      <c r="G61" s="28" t="s">
        <v>77</v>
      </c>
      <c r="H61" s="31">
        <v>10</v>
      </c>
      <c r="I61" s="46">
        <v>1000</v>
      </c>
      <c r="J61" s="31">
        <f t="shared" si="4"/>
        <v>10000</v>
      </c>
      <c r="K61" s="19"/>
      <c r="L61" s="25"/>
    </row>
    <row r="62" spans="1:12" s="11" customFormat="1" ht="15.6">
      <c r="A62" s="38" t="s">
        <v>107</v>
      </c>
      <c r="B62" s="45" t="s">
        <v>149</v>
      </c>
      <c r="C62" s="28" t="s">
        <v>77</v>
      </c>
      <c r="D62" s="31">
        <v>5</v>
      </c>
      <c r="E62" s="46">
        <v>200</v>
      </c>
      <c r="F62" s="31">
        <f t="shared" si="3"/>
        <v>1000</v>
      </c>
      <c r="G62" s="28" t="s">
        <v>77</v>
      </c>
      <c r="H62" s="31">
        <v>5</v>
      </c>
      <c r="I62" s="46">
        <v>200</v>
      </c>
      <c r="J62" s="31">
        <f t="shared" si="4"/>
        <v>1000</v>
      </c>
      <c r="K62" s="19"/>
      <c r="L62" s="25"/>
    </row>
    <row r="63" spans="1:12" s="11" customFormat="1" ht="15.6">
      <c r="A63" s="38" t="s">
        <v>108</v>
      </c>
      <c r="B63" s="45" t="s">
        <v>150</v>
      </c>
      <c r="C63" s="28" t="s">
        <v>77</v>
      </c>
      <c r="D63" s="31">
        <v>1</v>
      </c>
      <c r="E63" s="46">
        <v>500</v>
      </c>
      <c r="F63" s="31">
        <f t="shared" si="3"/>
        <v>500</v>
      </c>
      <c r="G63" s="28" t="s">
        <v>77</v>
      </c>
      <c r="H63" s="31">
        <v>1</v>
      </c>
      <c r="I63" s="46">
        <v>500</v>
      </c>
      <c r="J63" s="31">
        <f t="shared" si="4"/>
        <v>500</v>
      </c>
      <c r="K63" s="19"/>
      <c r="L63" s="25"/>
    </row>
    <row r="64" spans="1:12" s="11" customFormat="1" ht="15.6">
      <c r="A64" s="38" t="s">
        <v>109</v>
      </c>
      <c r="B64" s="45" t="s">
        <v>110</v>
      </c>
      <c r="C64" s="28" t="s">
        <v>43</v>
      </c>
      <c r="D64" s="31">
        <v>10</v>
      </c>
      <c r="E64" s="46">
        <v>150</v>
      </c>
      <c r="F64" s="31">
        <f t="shared" si="3"/>
        <v>1500</v>
      </c>
      <c r="G64" s="28" t="s">
        <v>43</v>
      </c>
      <c r="H64" s="31">
        <v>10</v>
      </c>
      <c r="I64" s="46">
        <v>150</v>
      </c>
      <c r="J64" s="31">
        <f t="shared" si="4"/>
        <v>1500</v>
      </c>
      <c r="K64" s="19" t="s">
        <v>161</v>
      </c>
      <c r="L64" s="25"/>
    </row>
    <row r="65" spans="1:12" s="11" customFormat="1" ht="15.6">
      <c r="A65" s="38" t="s">
        <v>111</v>
      </c>
      <c r="B65" s="45" t="s">
        <v>112</v>
      </c>
      <c r="C65" s="28" t="s">
        <v>151</v>
      </c>
      <c r="D65" s="31">
        <v>40</v>
      </c>
      <c r="E65" s="46">
        <v>10</v>
      </c>
      <c r="F65" s="31">
        <f t="shared" si="3"/>
        <v>400</v>
      </c>
      <c r="G65" s="28" t="s">
        <v>151</v>
      </c>
      <c r="H65" s="31">
        <v>40</v>
      </c>
      <c r="I65" s="46">
        <v>10</v>
      </c>
      <c r="J65" s="31">
        <f t="shared" si="4"/>
        <v>400</v>
      </c>
      <c r="K65" s="19"/>
      <c r="L65" s="25"/>
    </row>
    <row r="66" spans="1:12" s="11" customFormat="1" ht="15.6">
      <c r="A66" s="38" t="s">
        <v>113</v>
      </c>
      <c r="B66" s="45" t="s">
        <v>114</v>
      </c>
      <c r="C66" s="28" t="s">
        <v>61</v>
      </c>
      <c r="D66" s="31">
        <v>20</v>
      </c>
      <c r="E66" s="46">
        <v>8</v>
      </c>
      <c r="F66" s="31">
        <f t="shared" si="3"/>
        <v>160</v>
      </c>
      <c r="G66" s="28" t="s">
        <v>61</v>
      </c>
      <c r="H66" s="31">
        <v>20</v>
      </c>
      <c r="I66" s="46">
        <v>8</v>
      </c>
      <c r="J66" s="31">
        <f t="shared" si="4"/>
        <v>160</v>
      </c>
      <c r="K66" s="19" t="s">
        <v>162</v>
      </c>
      <c r="L66" s="25"/>
    </row>
    <row r="67" spans="1:12" s="11" customFormat="1" ht="15.6">
      <c r="A67" s="38" t="s">
        <v>115</v>
      </c>
      <c r="B67" s="45" t="s">
        <v>116</v>
      </c>
      <c r="C67" s="28" t="s">
        <v>42</v>
      </c>
      <c r="D67" s="31">
        <v>800</v>
      </c>
      <c r="E67" s="46">
        <v>12</v>
      </c>
      <c r="F67" s="31">
        <f t="shared" si="3"/>
        <v>9600</v>
      </c>
      <c r="G67" s="28" t="s">
        <v>42</v>
      </c>
      <c r="H67" s="31">
        <v>800</v>
      </c>
      <c r="I67" s="46">
        <v>12</v>
      </c>
      <c r="J67" s="31">
        <f t="shared" si="4"/>
        <v>9600</v>
      </c>
      <c r="K67" s="19" t="s">
        <v>162</v>
      </c>
      <c r="L67" s="25"/>
    </row>
    <row r="68" spans="1:12" s="11" customFormat="1" ht="15.6">
      <c r="A68" s="38" t="s">
        <v>117</v>
      </c>
      <c r="B68" s="45" t="s">
        <v>152</v>
      </c>
      <c r="C68" s="28" t="s">
        <v>61</v>
      </c>
      <c r="D68" s="31">
        <v>300</v>
      </c>
      <c r="E68" s="46">
        <v>3</v>
      </c>
      <c r="F68" s="31">
        <f t="shared" si="3"/>
        <v>900</v>
      </c>
      <c r="G68" s="28" t="s">
        <v>61</v>
      </c>
      <c r="H68" s="31">
        <v>300</v>
      </c>
      <c r="I68" s="46">
        <v>3</v>
      </c>
      <c r="J68" s="31">
        <f t="shared" si="4"/>
        <v>900</v>
      </c>
      <c r="K68" s="19"/>
      <c r="L68" s="25"/>
    </row>
    <row r="69" spans="1:12" s="11" customFormat="1" ht="15.6">
      <c r="A69" s="38" t="s">
        <v>118</v>
      </c>
      <c r="B69" s="45" t="s">
        <v>119</v>
      </c>
      <c r="C69" s="28" t="s">
        <v>43</v>
      </c>
      <c r="D69" s="31">
        <v>800</v>
      </c>
      <c r="E69" s="46">
        <v>10</v>
      </c>
      <c r="F69" s="31">
        <f t="shared" si="3"/>
        <v>8000</v>
      </c>
      <c r="G69" s="28" t="s">
        <v>43</v>
      </c>
      <c r="H69" s="31">
        <v>800</v>
      </c>
      <c r="I69" s="46">
        <v>10</v>
      </c>
      <c r="J69" s="31">
        <f t="shared" si="4"/>
        <v>8000</v>
      </c>
      <c r="K69" s="19" t="s">
        <v>162</v>
      </c>
      <c r="L69" s="25"/>
    </row>
    <row r="70" spans="1:12" s="11" customFormat="1" ht="15.6">
      <c r="A70" s="38" t="s">
        <v>120</v>
      </c>
      <c r="B70" s="58" t="s">
        <v>121</v>
      </c>
      <c r="C70" s="28" t="s">
        <v>84</v>
      </c>
      <c r="D70" s="31">
        <v>300</v>
      </c>
      <c r="E70" s="46">
        <v>15</v>
      </c>
      <c r="F70" s="31">
        <f t="shared" si="3"/>
        <v>4500</v>
      </c>
      <c r="G70" s="28" t="s">
        <v>84</v>
      </c>
      <c r="H70" s="31"/>
      <c r="I70" s="46"/>
      <c r="J70" s="31">
        <v>4022</v>
      </c>
      <c r="K70" s="19" t="s">
        <v>459</v>
      </c>
      <c r="L70" s="25"/>
    </row>
    <row r="71" spans="1:12" s="11" customFormat="1" ht="15.6">
      <c r="A71" s="38" t="s">
        <v>122</v>
      </c>
      <c r="B71" s="58" t="s">
        <v>123</v>
      </c>
      <c r="C71" s="28" t="s">
        <v>39</v>
      </c>
      <c r="D71" s="31">
        <v>140</v>
      </c>
      <c r="E71" s="46">
        <v>6</v>
      </c>
      <c r="F71" s="31">
        <f t="shared" si="3"/>
        <v>840</v>
      </c>
      <c r="G71" s="28" t="s">
        <v>39</v>
      </c>
      <c r="H71" s="31"/>
      <c r="I71" s="46"/>
      <c r="J71" s="31">
        <v>2008</v>
      </c>
      <c r="K71" s="19" t="s">
        <v>460</v>
      </c>
      <c r="L71" s="25"/>
    </row>
    <row r="72" spans="1:12" s="11" customFormat="1" ht="15.6">
      <c r="A72" s="38" t="s">
        <v>124</v>
      </c>
      <c r="B72" s="45" t="s">
        <v>125</v>
      </c>
      <c r="C72" s="28" t="s">
        <v>71</v>
      </c>
      <c r="D72" s="31">
        <v>100</v>
      </c>
      <c r="E72" s="46">
        <v>18</v>
      </c>
      <c r="F72" s="31">
        <f t="shared" si="3"/>
        <v>1800</v>
      </c>
      <c r="G72" s="28" t="s">
        <v>71</v>
      </c>
      <c r="H72" s="31">
        <v>100</v>
      </c>
      <c r="I72" s="46">
        <v>18</v>
      </c>
      <c r="J72" s="31">
        <f t="shared" si="4"/>
        <v>1800</v>
      </c>
      <c r="K72" s="19"/>
      <c r="L72" s="25"/>
    </row>
    <row r="73" spans="1:12" s="11" customFormat="1" ht="15.6">
      <c r="A73" s="38" t="s">
        <v>126</v>
      </c>
      <c r="B73" s="45" t="s">
        <v>153</v>
      </c>
      <c r="C73" s="28" t="s">
        <v>71</v>
      </c>
      <c r="D73" s="31">
        <v>0</v>
      </c>
      <c r="E73" s="46">
        <v>5</v>
      </c>
      <c r="F73" s="31">
        <f t="shared" si="3"/>
        <v>0</v>
      </c>
      <c r="G73" s="28" t="s">
        <v>71</v>
      </c>
      <c r="H73" s="31">
        <v>0</v>
      </c>
      <c r="I73" s="46">
        <v>5</v>
      </c>
      <c r="J73" s="31">
        <f t="shared" si="4"/>
        <v>0</v>
      </c>
      <c r="K73" s="19" t="s">
        <v>167</v>
      </c>
      <c r="L73" s="25"/>
    </row>
    <row r="74" spans="1:12" s="11" customFormat="1" ht="15.6">
      <c r="A74" s="38" t="s">
        <v>127</v>
      </c>
      <c r="B74" s="45" t="s">
        <v>128</v>
      </c>
      <c r="C74" s="28" t="s">
        <v>71</v>
      </c>
      <c r="D74" s="31">
        <v>300</v>
      </c>
      <c r="E74" s="46">
        <v>18</v>
      </c>
      <c r="F74" s="31">
        <f t="shared" si="3"/>
        <v>5400</v>
      </c>
      <c r="G74" s="28" t="s">
        <v>71</v>
      </c>
      <c r="H74" s="31">
        <v>300</v>
      </c>
      <c r="I74" s="46">
        <v>18</v>
      </c>
      <c r="J74" s="31">
        <f t="shared" si="4"/>
        <v>5400</v>
      </c>
      <c r="K74" s="19" t="s">
        <v>163</v>
      </c>
      <c r="L74" s="25"/>
    </row>
    <row r="75" spans="1:12" s="11" customFormat="1" ht="15.6">
      <c r="A75" s="38" t="s">
        <v>129</v>
      </c>
      <c r="B75" s="45" t="s">
        <v>130</v>
      </c>
      <c r="C75" s="28" t="s">
        <v>65</v>
      </c>
      <c r="D75" s="31">
        <v>300</v>
      </c>
      <c r="E75" s="46">
        <v>110</v>
      </c>
      <c r="F75" s="31">
        <f t="shared" si="3"/>
        <v>33000</v>
      </c>
      <c r="G75" s="28" t="s">
        <v>65</v>
      </c>
      <c r="H75" s="31">
        <v>300</v>
      </c>
      <c r="I75" s="46">
        <v>110</v>
      </c>
      <c r="J75" s="31">
        <f t="shared" si="4"/>
        <v>33000</v>
      </c>
      <c r="K75" s="19" t="s">
        <v>164</v>
      </c>
      <c r="L75" s="25"/>
    </row>
    <row r="76" spans="1:12" s="11" customFormat="1" ht="15.6">
      <c r="A76" s="38" t="s">
        <v>131</v>
      </c>
      <c r="B76" s="45" t="s">
        <v>154</v>
      </c>
      <c r="C76" s="28" t="s">
        <v>41</v>
      </c>
      <c r="D76" s="31">
        <v>1000</v>
      </c>
      <c r="E76" s="46">
        <v>6</v>
      </c>
      <c r="F76" s="31">
        <f t="shared" si="3"/>
        <v>6000</v>
      </c>
      <c r="G76" s="28" t="s">
        <v>41</v>
      </c>
      <c r="H76" s="31">
        <v>1000</v>
      </c>
      <c r="I76" s="46">
        <v>6</v>
      </c>
      <c r="J76" s="31">
        <f t="shared" si="4"/>
        <v>6000</v>
      </c>
      <c r="K76" s="19" t="s">
        <v>165</v>
      </c>
      <c r="L76" s="25"/>
    </row>
    <row r="77" spans="1:12" s="11" customFormat="1" ht="15.6">
      <c r="A77" s="38" t="s">
        <v>132</v>
      </c>
      <c r="B77" s="45" t="s">
        <v>155</v>
      </c>
      <c r="C77" s="28" t="s">
        <v>41</v>
      </c>
      <c r="D77" s="31">
        <v>1400</v>
      </c>
      <c r="E77" s="46">
        <v>1</v>
      </c>
      <c r="F77" s="31">
        <f t="shared" si="3"/>
        <v>1400</v>
      </c>
      <c r="G77" s="28" t="s">
        <v>41</v>
      </c>
      <c r="H77" s="31">
        <v>1400</v>
      </c>
      <c r="I77" s="46">
        <v>1</v>
      </c>
      <c r="J77" s="31">
        <f t="shared" si="4"/>
        <v>1400</v>
      </c>
      <c r="K77" s="19"/>
      <c r="L77" s="25"/>
    </row>
    <row r="78" spans="1:12" s="11" customFormat="1" ht="15.6">
      <c r="A78" s="38" t="s">
        <v>133</v>
      </c>
      <c r="B78" s="45" t="s">
        <v>156</v>
      </c>
      <c r="C78" s="28" t="s">
        <v>71</v>
      </c>
      <c r="D78" s="31">
        <v>5000</v>
      </c>
      <c r="E78" s="46">
        <v>15</v>
      </c>
      <c r="F78" s="31">
        <f t="shared" si="3"/>
        <v>75000</v>
      </c>
      <c r="G78" s="28" t="s">
        <v>71</v>
      </c>
      <c r="H78" s="31">
        <v>5000</v>
      </c>
      <c r="I78" s="46">
        <v>15</v>
      </c>
      <c r="J78" s="31">
        <f t="shared" si="4"/>
        <v>75000</v>
      </c>
      <c r="K78" s="19" t="s">
        <v>166</v>
      </c>
      <c r="L78" s="25"/>
    </row>
    <row r="79" spans="1:12" s="11" customFormat="1" ht="15.6">
      <c r="A79" s="38" t="s">
        <v>134</v>
      </c>
      <c r="B79" s="45" t="s">
        <v>135</v>
      </c>
      <c r="C79" s="28" t="s">
        <v>71</v>
      </c>
      <c r="D79" s="31">
        <v>1500</v>
      </c>
      <c r="E79" s="46">
        <v>1</v>
      </c>
      <c r="F79" s="31">
        <f t="shared" si="3"/>
        <v>1500</v>
      </c>
      <c r="G79" s="28" t="s">
        <v>71</v>
      </c>
      <c r="H79" s="31">
        <v>1500</v>
      </c>
      <c r="I79" s="46">
        <v>1</v>
      </c>
      <c r="J79" s="31">
        <f t="shared" si="4"/>
        <v>1500</v>
      </c>
      <c r="K79" s="19"/>
      <c r="L79" s="25"/>
    </row>
    <row r="80" spans="1:12" s="11" customFormat="1" ht="15.6">
      <c r="A80" s="38" t="s">
        <v>185</v>
      </c>
      <c r="B80" s="58" t="s">
        <v>172</v>
      </c>
      <c r="C80" s="28"/>
      <c r="D80" s="31"/>
      <c r="E80" s="46"/>
      <c r="F80" s="31"/>
      <c r="G80" s="28" t="s">
        <v>173</v>
      </c>
      <c r="H80" s="31">
        <v>20</v>
      </c>
      <c r="I80" s="46">
        <v>24</v>
      </c>
      <c r="J80" s="23">
        <f t="shared" si="4"/>
        <v>480</v>
      </c>
      <c r="K80" s="19" t="s">
        <v>170</v>
      </c>
      <c r="L80" s="25"/>
    </row>
    <row r="81" spans="1:14" s="11" customFormat="1" ht="30">
      <c r="A81" s="38" t="s">
        <v>187</v>
      </c>
      <c r="B81" s="58" t="s">
        <v>485</v>
      </c>
      <c r="C81" s="28"/>
      <c r="D81" s="31"/>
      <c r="E81" s="46"/>
      <c r="F81" s="31"/>
      <c r="G81" s="28" t="s">
        <v>174</v>
      </c>
      <c r="H81" s="31">
        <v>3400</v>
      </c>
      <c r="I81" s="46">
        <v>3</v>
      </c>
      <c r="J81" s="23">
        <f t="shared" si="4"/>
        <v>10200</v>
      </c>
      <c r="K81" s="19" t="s">
        <v>483</v>
      </c>
      <c r="L81" s="25"/>
    </row>
    <row r="82" spans="1:14" s="11" customFormat="1" ht="15.6">
      <c r="A82" s="38"/>
      <c r="B82" s="45"/>
      <c r="C82" s="28"/>
      <c r="D82" s="31"/>
      <c r="E82" s="46"/>
      <c r="F82" s="31"/>
      <c r="G82" s="28"/>
      <c r="H82" s="31"/>
      <c r="I82" s="46"/>
      <c r="J82" s="23"/>
      <c r="K82" s="19"/>
      <c r="L82" s="25"/>
    </row>
    <row r="83" spans="1:14" s="11" customFormat="1" ht="15.6">
      <c r="A83" s="37"/>
      <c r="B83" s="45"/>
      <c r="C83" s="28"/>
      <c r="D83" s="31"/>
      <c r="E83" s="46"/>
      <c r="F83" s="31"/>
      <c r="G83" s="28"/>
      <c r="H83" s="31"/>
      <c r="I83" s="46"/>
      <c r="J83" s="23"/>
      <c r="K83" s="19"/>
      <c r="L83" s="25"/>
    </row>
    <row r="84" spans="1:14" s="9" customFormat="1" ht="16.5" customHeight="1">
      <c r="A84" s="224"/>
      <c r="B84" s="225"/>
      <c r="C84" s="225"/>
      <c r="D84" s="225"/>
      <c r="E84" s="54" t="s">
        <v>5</v>
      </c>
      <c r="F84" s="8">
        <f>SUM(F48:F83)</f>
        <v>191535</v>
      </c>
      <c r="G84" s="8"/>
      <c r="H84" s="8"/>
      <c r="I84" s="54" t="s">
        <v>5</v>
      </c>
      <c r="J84" s="8">
        <f>SUM(J48:J83)</f>
        <v>197545</v>
      </c>
      <c r="K84" s="39"/>
      <c r="N84" s="26"/>
    </row>
    <row r="85" spans="1:14" ht="15">
      <c r="A85" s="40"/>
      <c r="B85" s="17"/>
      <c r="C85" s="4"/>
      <c r="D85" s="16"/>
      <c r="E85" s="228"/>
      <c r="F85" s="6"/>
      <c r="G85" s="6"/>
      <c r="H85" s="6"/>
      <c r="I85" s="228"/>
      <c r="J85" s="6"/>
      <c r="K85" s="41"/>
    </row>
    <row r="86" spans="1:14" s="9" customFormat="1" ht="16.5" customHeight="1">
      <c r="A86" s="226"/>
      <c r="B86" s="227"/>
      <c r="C86" s="227"/>
      <c r="D86" s="227"/>
      <c r="E86" s="55" t="s">
        <v>34</v>
      </c>
      <c r="F86" s="8">
        <f>F84+F46+F42+F22</f>
        <v>407234</v>
      </c>
      <c r="G86" s="8"/>
      <c r="H86" s="8"/>
      <c r="I86" s="55" t="s">
        <v>34</v>
      </c>
      <c r="J86" s="8">
        <f>J84+J46+J42+J22</f>
        <v>407175</v>
      </c>
      <c r="K86" s="39"/>
    </row>
    <row r="87" spans="1:14" s="3" customFormat="1" ht="15.6">
      <c r="A87" s="199" t="s">
        <v>446</v>
      </c>
      <c r="B87" s="199"/>
      <c r="C87" s="200"/>
      <c r="D87" s="201"/>
      <c r="E87" s="200"/>
      <c r="F87" s="201"/>
      <c r="G87" s="220"/>
      <c r="H87" s="213"/>
      <c r="I87" s="213"/>
      <c r="J87" s="213"/>
      <c r="K87" s="214"/>
    </row>
    <row r="88" spans="1:14" s="10" customFormat="1" ht="17.25" customHeight="1">
      <c r="A88" s="277" t="s">
        <v>447</v>
      </c>
      <c r="B88" s="278"/>
      <c r="C88" s="200"/>
      <c r="D88" s="201"/>
      <c r="E88" s="200"/>
      <c r="F88" s="201"/>
      <c r="G88" s="220"/>
      <c r="H88" s="215"/>
      <c r="I88" s="215"/>
      <c r="J88" s="215"/>
      <c r="K88" s="216"/>
    </row>
    <row r="89" spans="1:14" ht="15.6">
      <c r="A89" s="48" t="s">
        <v>448</v>
      </c>
      <c r="B89" s="202"/>
      <c r="C89" s="202"/>
      <c r="D89" s="203"/>
      <c r="E89" s="204"/>
      <c r="F89" s="203">
        <f>F86*0.1</f>
        <v>40723.4</v>
      </c>
      <c r="G89" s="202"/>
      <c r="H89" s="221"/>
      <c r="I89" s="221"/>
      <c r="J89" s="203">
        <f>J86*0.1</f>
        <v>40717.5</v>
      </c>
      <c r="K89" s="202"/>
    </row>
    <row r="90" spans="1:14" s="3" customFormat="1" ht="15.6">
      <c r="A90" s="48" t="s">
        <v>449</v>
      </c>
      <c r="B90" s="205"/>
      <c r="C90" s="205"/>
      <c r="D90" s="203"/>
      <c r="E90" s="204"/>
      <c r="F90" s="203">
        <f>(F86+F89)*0.0672</f>
        <v>30102.737280000001</v>
      </c>
      <c r="G90" s="214"/>
      <c r="H90" s="222"/>
      <c r="I90" s="222"/>
      <c r="J90" s="203">
        <f>(J86+J89)*0.0672</f>
        <v>30098.375999999997</v>
      </c>
      <c r="K90" s="223"/>
    </row>
    <row r="91" spans="1:14">
      <c r="A91" s="206"/>
      <c r="B91" s="207"/>
      <c r="C91" s="207"/>
      <c r="D91" s="208"/>
      <c r="E91" s="209"/>
      <c r="F91" s="210"/>
      <c r="G91" s="219"/>
    </row>
    <row r="92" spans="1:14" ht="16.2" thickBot="1">
      <c r="A92" s="279" t="s">
        <v>451</v>
      </c>
      <c r="B92" s="280"/>
      <c r="C92" s="280"/>
      <c r="D92" s="280"/>
      <c r="E92" s="281"/>
      <c r="F92" s="211">
        <f>SUM(F86:F90)</f>
        <v>478060.13728000002</v>
      </c>
      <c r="G92" s="212"/>
      <c r="H92" s="217"/>
      <c r="I92" s="218" t="s">
        <v>450</v>
      </c>
      <c r="J92" s="211">
        <f>SUM(J86:J90)</f>
        <v>477990.87599999999</v>
      </c>
      <c r="K92" s="217"/>
    </row>
  </sheetData>
  <mergeCells count="24">
    <mergeCell ref="A1:H1"/>
    <mergeCell ref="A48:A49"/>
    <mergeCell ref="A46:E46"/>
    <mergeCell ref="A47:B47"/>
    <mergeCell ref="A44:A45"/>
    <mergeCell ref="K44:K45"/>
    <mergeCell ref="C7:F7"/>
    <mergeCell ref="G7:J7"/>
    <mergeCell ref="A7:B7"/>
    <mergeCell ref="A42:E42"/>
    <mergeCell ref="A43:B43"/>
    <mergeCell ref="A22:E22"/>
    <mergeCell ref="A35:A37"/>
    <mergeCell ref="B35:B37"/>
    <mergeCell ref="A88:B88"/>
    <mergeCell ref="A92:E92"/>
    <mergeCell ref="B2:C2"/>
    <mergeCell ref="E2:G2"/>
    <mergeCell ref="B3:C3"/>
    <mergeCell ref="E3:G3"/>
    <mergeCell ref="B4:C4"/>
    <mergeCell ref="E4:G4"/>
    <mergeCell ref="B5:C5"/>
    <mergeCell ref="E5:G5"/>
  </mergeCells>
  <phoneticPr fontId="13" type="noConversion"/>
  <pageMargins left="0.7" right="0.7" top="0.75" bottom="0.75" header="0.3" footer="0.3"/>
  <pageSetup paperSize="9" scale="52" orientation="portrait" horizontalDpi="300" verticalDpi="300" r:id="rId1"/>
  <colBreaks count="1" manualBreakCount="1">
    <brk id="11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总表</vt:lpstr>
      <vt:lpstr>北京</vt:lpstr>
      <vt:lpstr>南京</vt:lpstr>
      <vt:lpstr>南京!Print_Area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客户部毕文君</cp:lastModifiedBy>
  <cp:lastPrinted>2019-08-20T02:44:54Z</cp:lastPrinted>
  <dcterms:created xsi:type="dcterms:W3CDTF">2006-07-29T05:55:00Z</dcterms:created>
  <dcterms:modified xsi:type="dcterms:W3CDTF">2020-01-16T10:49:15Z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2052-10.1.0.6638</vt:lpwstr>
  </property>
</Properties>
</file>