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C:\Users\lillian.gu\Desktop\"/>
    </mc:Choice>
  </mc:AlternateContent>
  <bookViews>
    <workbookView xWindow="40920" yWindow="-120" windowWidth="25440" windowHeight="15390" activeTab="1"/>
  </bookViews>
  <sheets>
    <sheet name="Summary" sheetId="8" r:id="rId1"/>
    <sheet name="总价" sheetId="7" r:id="rId2"/>
    <sheet name="发布会" sheetId="5" r:id="rId3"/>
    <sheet name="南京筛查" sheetId="6" r:id="rId4"/>
  </sheets>
  <externalReferences>
    <externalReference r:id="rId5"/>
    <externalReference r:id="rId6"/>
  </externalReferences>
  <definedNames>
    <definedName name="一级" localSheetId="0">'[1]02.RATECARD'!$D$117:$D$124</definedName>
    <definedName name="一级">'[2]02.RATECARD'!$D$117:$D$124</definedName>
  </definedName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7" i="7" l="1"/>
  <c r="D31" i="8" l="1"/>
  <c r="C31" i="8"/>
  <c r="F30" i="8"/>
  <c r="E30" i="8"/>
  <c r="F29" i="8"/>
  <c r="E29" i="8"/>
  <c r="F28" i="8"/>
  <c r="E28" i="8"/>
  <c r="F27" i="8"/>
  <c r="E27" i="8"/>
  <c r="F26" i="8"/>
  <c r="E26" i="8"/>
  <c r="F25" i="8"/>
  <c r="E25" i="8"/>
  <c r="D15" i="8"/>
  <c r="C15" i="8"/>
  <c r="F15" i="8" s="1"/>
  <c r="F14" i="8"/>
  <c r="E14" i="8"/>
  <c r="F13" i="8"/>
  <c r="E13" i="8"/>
  <c r="F12" i="8"/>
  <c r="E12" i="8"/>
  <c r="F11" i="8"/>
  <c r="E11" i="8"/>
  <c r="F10" i="8"/>
  <c r="E10" i="8"/>
  <c r="F9" i="8"/>
  <c r="E9" i="8"/>
  <c r="F8" i="8"/>
  <c r="E8" i="8"/>
  <c r="F7" i="8"/>
  <c r="E7" i="8"/>
  <c r="E15" i="8" s="1"/>
  <c r="F31" i="8" l="1"/>
  <c r="E31" i="8"/>
  <c r="F71" i="6" l="1"/>
  <c r="F70" i="6"/>
  <c r="F69" i="6"/>
  <c r="F68" i="6"/>
  <c r="F67" i="6"/>
  <c r="F66" i="6"/>
  <c r="F65" i="6"/>
  <c r="F64" i="6"/>
  <c r="F63" i="6"/>
  <c r="F62" i="6"/>
  <c r="F61" i="6"/>
  <c r="F60" i="6"/>
  <c r="F59" i="6"/>
  <c r="F58" i="6"/>
  <c r="F57" i="6"/>
  <c r="F56" i="6"/>
  <c r="F55" i="6"/>
  <c r="F54" i="6"/>
  <c r="F53" i="6"/>
  <c r="F52" i="6"/>
  <c r="F51" i="6"/>
  <c r="F50" i="6"/>
  <c r="F49" i="6"/>
  <c r="F48" i="6"/>
  <c r="F47" i="6"/>
  <c r="F46" i="6"/>
  <c r="F45" i="6"/>
  <c r="F44" i="6"/>
  <c r="F42" i="6"/>
  <c r="F41" i="6"/>
  <c r="F40" i="6"/>
  <c r="F72" i="6" s="1"/>
  <c r="F73" i="6" s="1"/>
  <c r="F37" i="6"/>
  <c r="F36" i="6"/>
  <c r="F38" i="6" s="1"/>
  <c r="F33" i="6"/>
  <c r="F32" i="6"/>
  <c r="F31" i="6"/>
  <c r="F30" i="6"/>
  <c r="F29" i="6"/>
  <c r="F28" i="6"/>
  <c r="F27" i="6"/>
  <c r="F26" i="6"/>
  <c r="F25" i="6"/>
  <c r="F24" i="6"/>
  <c r="F23" i="6"/>
  <c r="F22" i="6"/>
  <c r="F21" i="6"/>
  <c r="F20" i="6"/>
  <c r="F34" i="6" s="1"/>
  <c r="F17" i="6"/>
  <c r="F16" i="6"/>
  <c r="F15" i="6"/>
  <c r="F14" i="6"/>
  <c r="F13" i="6"/>
  <c r="F12" i="6"/>
  <c r="F18" i="6" s="1"/>
  <c r="F11" i="6"/>
  <c r="F10" i="6"/>
  <c r="F12" i="5"/>
  <c r="F27" i="5"/>
  <c r="F74" i="5"/>
  <c r="F64" i="5"/>
  <c r="F66" i="5"/>
  <c r="F63" i="5"/>
  <c r="F65" i="5"/>
  <c r="F62"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77" i="5"/>
  <c r="F129" i="5" s="1"/>
  <c r="F134" i="5"/>
  <c r="F135" i="5"/>
  <c r="F136" i="5"/>
  <c r="F142" i="5"/>
  <c r="F137" i="5"/>
  <c r="F138" i="5"/>
  <c r="F139" i="5"/>
  <c r="F140" i="5"/>
  <c r="F141" i="5"/>
  <c r="F144" i="5"/>
  <c r="F145" i="5"/>
  <c r="F167" i="5" s="1"/>
  <c r="F146" i="5"/>
  <c r="F147" i="5"/>
  <c r="F148" i="5"/>
  <c r="F149" i="5"/>
  <c r="F150" i="5"/>
  <c r="F151" i="5"/>
  <c r="F152" i="5"/>
  <c r="F153" i="5"/>
  <c r="F154" i="5"/>
  <c r="F155" i="5"/>
  <c r="F156" i="5"/>
  <c r="F157" i="5"/>
  <c r="F158" i="5"/>
  <c r="F159" i="5"/>
  <c r="F160" i="5"/>
  <c r="F161" i="5"/>
  <c r="F162" i="5"/>
  <c r="F163" i="5"/>
  <c r="F164" i="5"/>
  <c r="F165" i="5"/>
  <c r="D166" i="5"/>
  <c r="F166" i="5"/>
  <c r="F10" i="5"/>
  <c r="F35" i="5" s="1"/>
  <c r="F11" i="5"/>
  <c r="F13" i="5"/>
  <c r="F14" i="5"/>
  <c r="F15" i="5"/>
  <c r="F16" i="5"/>
  <c r="F17" i="5"/>
  <c r="F18" i="5"/>
  <c r="F19" i="5"/>
  <c r="F20" i="5"/>
  <c r="F21" i="5"/>
  <c r="F22" i="5"/>
  <c r="F23" i="5"/>
  <c r="F24" i="5"/>
  <c r="F25" i="5"/>
  <c r="F26" i="5"/>
  <c r="F28" i="5"/>
  <c r="F29" i="5"/>
  <c r="F30" i="5"/>
  <c r="F31" i="5"/>
  <c r="F32" i="5"/>
  <c r="F33" i="5"/>
  <c r="F34" i="5"/>
  <c r="F37" i="5"/>
  <c r="F67" i="5" s="1"/>
  <c r="F38" i="5"/>
  <c r="F39" i="5"/>
  <c r="F40" i="5"/>
  <c r="F41" i="5"/>
  <c r="F42" i="5"/>
  <c r="F43" i="5"/>
  <c r="F44" i="5"/>
  <c r="F45" i="5"/>
  <c r="F46" i="5"/>
  <c r="F47" i="5"/>
  <c r="F48" i="5"/>
  <c r="F49" i="5"/>
  <c r="F50" i="5"/>
  <c r="F51" i="5"/>
  <c r="F52" i="5"/>
  <c r="F53" i="5"/>
  <c r="F54" i="5"/>
  <c r="F55" i="5"/>
  <c r="F56" i="5"/>
  <c r="F57" i="5"/>
  <c r="F58" i="5"/>
  <c r="F59" i="5"/>
  <c r="F60" i="5"/>
  <c r="F61" i="5"/>
  <c r="F69" i="5"/>
  <c r="F70" i="5"/>
  <c r="F71" i="5"/>
  <c r="F75" i="5" s="1"/>
  <c r="F72" i="5"/>
  <c r="F73" i="5"/>
  <c r="D76" i="6" l="1"/>
  <c r="F76" i="6" s="1"/>
  <c r="D77" i="6" s="1"/>
  <c r="F77" i="6" s="1"/>
  <c r="F168" i="5"/>
  <c r="F79" i="6" l="1"/>
  <c r="D5" i="7" s="1"/>
  <c r="D171" i="5"/>
  <c r="F171" i="5" s="1"/>
  <c r="H168" i="5"/>
  <c r="D172" i="5"/>
  <c r="F172" i="5" s="1"/>
  <c r="F174" i="5"/>
  <c r="D4" i="7" s="1"/>
  <c r="D6" i="7" s="1"/>
</calcChain>
</file>

<file path=xl/sharedStrings.xml><?xml version="1.0" encoding="utf-8"?>
<sst xmlns="http://schemas.openxmlformats.org/spreadsheetml/2006/main" count="924" uniqueCount="602">
  <si>
    <t>Project Name
项目名称</t>
  </si>
  <si>
    <t>4ty Party
第四方供应商全称</t>
  </si>
  <si>
    <t>AZ User Name
AZ 用户</t>
  </si>
  <si>
    <t xml:space="preserve">Funding source
支持类型 </t>
  </si>
  <si>
    <t>Business Unit
事业部</t>
  </si>
  <si>
    <t>Description 
费用描述</t>
  </si>
  <si>
    <t>QTY
数量</t>
  </si>
  <si>
    <t>Total
总价</t>
  </si>
  <si>
    <t>Remark
备注</t>
  </si>
  <si>
    <t>Unit Price (exclu.TAX)
单价（不含税）</t>
  </si>
  <si>
    <t>Unit
单位</t>
  </si>
  <si>
    <t>Sub-total</t>
  </si>
  <si>
    <t>Total-总计</t>
  </si>
  <si>
    <t>Contribution Quotation Format</t>
  </si>
  <si>
    <t>Event Date
活动日期</t>
  </si>
  <si>
    <t>Event Number
活动场次</t>
  </si>
  <si>
    <t>Item No.
项目编号</t>
  </si>
  <si>
    <t>1-1</t>
  </si>
  <si>
    <t>1-2</t>
  </si>
  <si>
    <t>1-3</t>
  </si>
  <si>
    <t>1-4</t>
  </si>
  <si>
    <t>2019.11.16</t>
    <phoneticPr fontId="15" type="noConversion"/>
  </si>
  <si>
    <t>张富博</t>
    <phoneticPr fontId="15" type="noConversion"/>
  </si>
  <si>
    <t>OC</t>
    <phoneticPr fontId="15" type="noConversion"/>
  </si>
  <si>
    <t>中国医药教育协会</t>
    <phoneticPr fontId="15" type="noConversion"/>
  </si>
  <si>
    <t>肺癌筛查防治公益联盟发布会</t>
    <phoneticPr fontId="15" type="noConversion"/>
  </si>
  <si>
    <t>第三方赞助</t>
    <phoneticPr fontId="15" type="noConversion"/>
  </si>
  <si>
    <r>
      <t>HCO Name
HCO</t>
    </r>
    <r>
      <rPr>
        <sz val="10"/>
        <rFont val="微软雅黑"/>
        <family val="2"/>
        <charset val="134"/>
      </rPr>
      <t>全称</t>
    </r>
    <phoneticPr fontId="15" type="noConversion"/>
  </si>
  <si>
    <t>个</t>
  </si>
  <si>
    <t>slogan</t>
  </si>
  <si>
    <t>小时</t>
  </si>
  <si>
    <t>1-5</t>
  </si>
  <si>
    <t>1-6</t>
  </si>
  <si>
    <t>1-7</t>
  </si>
  <si>
    <t>1-8</t>
  </si>
  <si>
    <t>1-9</t>
  </si>
  <si>
    <t>1-10</t>
  </si>
  <si>
    <t>1-11</t>
  </si>
  <si>
    <t>1-12</t>
  </si>
  <si>
    <t>1-13</t>
  </si>
  <si>
    <t>1-14</t>
  </si>
  <si>
    <t>1-15</t>
  </si>
  <si>
    <t>1-16</t>
  </si>
  <si>
    <t>1-17</t>
  </si>
  <si>
    <t>1-18</t>
  </si>
  <si>
    <t>1-19</t>
  </si>
  <si>
    <t>1-20</t>
  </si>
  <si>
    <t>1-21</t>
  </si>
  <si>
    <t>1-22</t>
  </si>
  <si>
    <t>1-23</t>
  </si>
  <si>
    <t>1-24</t>
  </si>
  <si>
    <t>项目整体规划医学总监，大数据分析，医学内容查询和整理</t>
  </si>
  <si>
    <t>项目整体规划策略经理，策略制定，流程制定</t>
  </si>
  <si>
    <t>项目整体规划客户经理，前期项目沟通</t>
  </si>
  <si>
    <t>项目KV设计从无到有的设计</t>
  </si>
  <si>
    <t>手势创意</t>
  </si>
  <si>
    <t>会议延展设计绕口令H5页面设计</t>
  </si>
  <si>
    <t>会议延展设计签到背板设计，1个</t>
  </si>
  <si>
    <t>会议延展设计采访背板设计，1个</t>
  </si>
  <si>
    <t>会议延展设计日程展架，1个</t>
  </si>
  <si>
    <t>会议延展设计邀请函，1个</t>
  </si>
  <si>
    <t>会议延展设计展示立牌设计，8个</t>
  </si>
  <si>
    <t>会议延展设计指示牌设计，1个</t>
  </si>
  <si>
    <t>会议延展设计PPT模板设计</t>
  </si>
  <si>
    <t>会议延展设计台卡、主持人手卡、讲台贴、话筒套、纸袋、背贴、停车证设计</t>
  </si>
  <si>
    <t>会议延展设计签约协议封面、内页设计</t>
  </si>
  <si>
    <t>会议延展设计筛查车流程设计</t>
  </si>
  <si>
    <t>会议延展设计启动道具设计</t>
  </si>
  <si>
    <t>会议延展设计车身贴设计</t>
  </si>
  <si>
    <t>会议延展设计环屏、圆屏、背屏、地屏场景设计</t>
  </si>
  <si>
    <t>媒体宣传设计宣传海报设计（明星、公益、绕口令推广、肺扬之家推送设计等）</t>
  </si>
  <si>
    <t>文案新闻稿撰写</t>
  </si>
  <si>
    <t>幻灯片撰写联盟规划幻灯撰写</t>
  </si>
  <si>
    <t>页</t>
  </si>
  <si>
    <t>篇</t>
  </si>
  <si>
    <t>page</t>
  </si>
  <si>
    <t>2-1</t>
  </si>
  <si>
    <t>签到背板3*5M，桁架喷绘</t>
  </si>
  <si>
    <t>2-2</t>
  </si>
  <si>
    <t>日程立牌0.8*1.8M，防风立牌</t>
  </si>
  <si>
    <t>2-3</t>
  </si>
  <si>
    <t>展示立牌0.8*1.8M，防风立牌，肺扬之家、点内、筛查车流程、筛查场景、爱康、平安、人寿、问卷调研，其中肺扬、场景、流程、问卷做2套，</t>
  </si>
  <si>
    <t>2-4</t>
  </si>
  <si>
    <t>指示牌0.8*1.8M，防风立牌，</t>
  </si>
  <si>
    <t>2-5</t>
  </si>
  <si>
    <t>康康立牌（2种样子，会场）2米，铝合金展板</t>
  </si>
  <si>
    <t>2-6</t>
  </si>
  <si>
    <t>采访处背板3*5M，桁架喷绘</t>
  </si>
  <si>
    <t>2-7</t>
  </si>
  <si>
    <t>话筒套</t>
  </si>
  <si>
    <t>2-8</t>
  </si>
  <si>
    <t>讲台花</t>
  </si>
  <si>
    <t>2-9</t>
  </si>
  <si>
    <t>讲台贴</t>
  </si>
  <si>
    <t>2-10</t>
  </si>
  <si>
    <t>主持人手卡</t>
  </si>
  <si>
    <t>张</t>
  </si>
  <si>
    <t>2-11</t>
  </si>
  <si>
    <t>签到台卡</t>
  </si>
  <si>
    <t>2-12</t>
  </si>
  <si>
    <t>嘉宾台卡</t>
  </si>
  <si>
    <t>2-13</t>
  </si>
  <si>
    <t>椅背贴</t>
  </si>
  <si>
    <t>2-14</t>
  </si>
  <si>
    <t>停车证</t>
  </si>
  <si>
    <t>2-15</t>
  </si>
  <si>
    <t>2-16</t>
  </si>
  <si>
    <t>茶歇纸袋定制，带双面印刷，250x330x110mm</t>
  </si>
  <si>
    <t>2-17</t>
  </si>
  <si>
    <t>签约仪式道具签约笔、签约笔、签约纸张定制</t>
  </si>
  <si>
    <t>套</t>
  </si>
  <si>
    <t>2-18</t>
  </si>
  <si>
    <t>肺癌防治启动仪式道具</t>
  </si>
  <si>
    <t>2-19</t>
  </si>
  <si>
    <t>桌椅租赁签到桌1张含桌布、签约桌2张含桌布</t>
  </si>
  <si>
    <t>2-20</t>
  </si>
  <si>
    <t>面</t>
  </si>
  <si>
    <t>2-21</t>
  </si>
  <si>
    <t>肺筛车布置车内口号贴车内口号贴，4个，0.5*0.8M，可转移车贴</t>
  </si>
  <si>
    <t>2-22</t>
  </si>
  <si>
    <t>2-23</t>
  </si>
  <si>
    <t>肺筛车布置流程海报车内流程海报</t>
  </si>
  <si>
    <t>2-24</t>
  </si>
  <si>
    <t>肺筛车布置车尾贴车尾贴</t>
  </si>
  <si>
    <t>3-1</t>
  </si>
  <si>
    <t>笔记本电脑</t>
  </si>
  <si>
    <t>台</t>
  </si>
  <si>
    <t>3-2</t>
  </si>
  <si>
    <t>对讲机</t>
  </si>
  <si>
    <t>3-3</t>
  </si>
  <si>
    <t>专业翻页器</t>
  </si>
  <si>
    <t>3-4</t>
  </si>
  <si>
    <t>安装拆场人工费15号搭建，16号撤场</t>
  </si>
  <si>
    <t>人/工</t>
  </si>
  <si>
    <t>3-5</t>
  </si>
  <si>
    <t>筛查车布置人工费特殊专业人员安装</t>
  </si>
  <si>
    <t>4-1</t>
  </si>
  <si>
    <t>开场视频脚本撰写根据客户要求撰写视频脚本</t>
  </si>
  <si>
    <t>4-2</t>
  </si>
  <si>
    <t>开场视频制作（特殊尺寸）包含素材收集、整理，</t>
  </si>
  <si>
    <t>分钟</t>
  </si>
  <si>
    <t>4-3</t>
  </si>
  <si>
    <t>开场视频剪辑根据创意脚本，对已经存在的素材进行剪辑、处理、拼接、合成</t>
  </si>
  <si>
    <t>4-4</t>
  </si>
  <si>
    <t>开场视频渲染输出</t>
  </si>
  <si>
    <t>4-5</t>
  </si>
  <si>
    <t>开场视频MG动画制作</t>
  </si>
  <si>
    <t>秒</t>
  </si>
  <si>
    <t>4-6</t>
  </si>
  <si>
    <t>开场视频文件编辑/视频较色调节视频特效、亮度,对比度,饱和度等</t>
  </si>
  <si>
    <t>4-7</t>
  </si>
  <si>
    <t>开场视频配音专业配音</t>
  </si>
  <si>
    <t>4-8</t>
  </si>
  <si>
    <t>开场视频音乐音效对提供的视频进行音效配乐</t>
  </si>
  <si>
    <t>4-9</t>
  </si>
  <si>
    <t>开场视频字幕</t>
  </si>
  <si>
    <t>4-10</t>
  </si>
  <si>
    <t>开场视频后期合成整合视频文件, 输出对应格式文件</t>
  </si>
  <si>
    <t>4-11</t>
  </si>
  <si>
    <t>开场视频专家采访摄像师及器材，灯光、提词器</t>
  </si>
  <si>
    <t>次</t>
  </si>
  <si>
    <t>4-12</t>
  </si>
  <si>
    <t>公益片视频脚本撰写根据客户要求撰写视频脚本</t>
  </si>
  <si>
    <t>4-13</t>
  </si>
  <si>
    <t>公益片视频手绘动画制作</t>
  </si>
  <si>
    <t>4-14</t>
  </si>
  <si>
    <t>公益片视频剪辑根据创意脚本，对已经存在的素材进行剪辑、处理、拼接、合成</t>
  </si>
  <si>
    <t>4-15</t>
  </si>
  <si>
    <t>公益片视频渲染输出</t>
  </si>
  <si>
    <t>4-16</t>
  </si>
  <si>
    <t>公益片视频文件编辑/视频较色调节视频特效、亮度,对比度,饱和度等</t>
  </si>
  <si>
    <t>4-17</t>
  </si>
  <si>
    <t>公益片视频配音专业配音</t>
  </si>
  <si>
    <t>4-18</t>
  </si>
  <si>
    <t>公益片视频音乐音效对提供的视频进行音效配乐</t>
  </si>
  <si>
    <t>4-19</t>
  </si>
  <si>
    <t>公益片视频字幕</t>
  </si>
  <si>
    <t>4-20</t>
  </si>
  <si>
    <t>公益片视频后期合成整合视频文件, 输出对应格式文件</t>
  </si>
  <si>
    <t>4-21</t>
  </si>
  <si>
    <t>绕口令宣传片视频脚本撰写根据客户要求撰写视频脚本</t>
  </si>
  <si>
    <t>4-22</t>
  </si>
  <si>
    <t>绕口令宣传片群众演员</t>
  </si>
  <si>
    <t>人</t>
  </si>
  <si>
    <t>4-23</t>
  </si>
  <si>
    <t>绕口令宣传片拍摄摄像师及器材</t>
  </si>
  <si>
    <t>天</t>
  </si>
  <si>
    <t>4-24</t>
  </si>
  <si>
    <t>绕口令宣传片视频剪辑根据创意脚本，对已经存在的素材进行剪辑、处理、拼接、合成</t>
  </si>
  <si>
    <t>4-25</t>
  </si>
  <si>
    <t>绕口令宣传渲染输出</t>
  </si>
  <si>
    <t>4-26</t>
  </si>
  <si>
    <t>4-27</t>
  </si>
  <si>
    <t>4-28</t>
  </si>
  <si>
    <t>4-29</t>
  </si>
  <si>
    <t>4-30</t>
  </si>
  <si>
    <t>防治地图视频脚本撰写根据客户要求撰写视频脚本</t>
  </si>
  <si>
    <t>4-31</t>
  </si>
  <si>
    <t>防治地图视频特效制作</t>
  </si>
  <si>
    <t>4-32</t>
  </si>
  <si>
    <t>防治地图视频渲染输出</t>
  </si>
  <si>
    <t>4-33</t>
  </si>
  <si>
    <t>防治地图视频文件编辑/视频较色调节视频特效、亮度,对比度,饱和度等</t>
  </si>
  <si>
    <t>4-34</t>
  </si>
  <si>
    <t>防治地图视频音乐音效对提供的视频进行音效配乐</t>
  </si>
  <si>
    <t>4-35</t>
  </si>
  <si>
    <t>防治地图视频字幕</t>
  </si>
  <si>
    <t>4-36</t>
  </si>
  <si>
    <t>防治地图视频后期合成整合视频文件, 输出对应格式文件</t>
  </si>
  <si>
    <t>4-37</t>
  </si>
  <si>
    <t>专家绕口令抖音视频特效制作</t>
  </si>
  <si>
    <t>4-38</t>
  </si>
  <si>
    <t>专家绕口令抖音视频音乐音效对提供的视频进行音效配乐</t>
  </si>
  <si>
    <t>4-39</t>
  </si>
  <si>
    <t>专家绕口令抖音视频视频字幕</t>
  </si>
  <si>
    <t>4-40</t>
  </si>
  <si>
    <t>专家绕口令抖音视频后期合成整合视频文件, 输出对应格式文件</t>
  </si>
  <si>
    <t>4-41</t>
  </si>
  <si>
    <t>现场场景特效--slogen 人生肺扬健康不肺力圆屏特效</t>
  </si>
  <si>
    <t>4-42</t>
  </si>
  <si>
    <t>现场场景特效--KV主KV特效</t>
  </si>
  <si>
    <t>4-43</t>
  </si>
  <si>
    <t>现场场景特效--LOGO左右屏LOGO特效</t>
  </si>
  <si>
    <t>4-44</t>
  </si>
  <si>
    <t>现场场景特效--场景筛查场景特效</t>
  </si>
  <si>
    <t>4-45</t>
  </si>
  <si>
    <t>现场场景特效--绕口令公益大使绕口令及倒计时特效</t>
  </si>
  <si>
    <t>5-1</t>
  </si>
  <si>
    <t>系统云服务</t>
  </si>
  <si>
    <t>月</t>
  </si>
  <si>
    <t>5-2</t>
  </si>
  <si>
    <t>科大讯飞商用AI学习语音识别SDK开发授权</t>
  </si>
  <si>
    <t>5-3</t>
  </si>
  <si>
    <t>用户扫码登录及新用户注册基于公众号的静默授权或普通授权，手机号或微信登录</t>
  </si>
  <si>
    <t>5-4</t>
  </si>
  <si>
    <t>项</t>
  </si>
  <si>
    <t>5-5</t>
  </si>
  <si>
    <t>语音压缩和上传功能开发</t>
  </si>
  <si>
    <t>5-6</t>
  </si>
  <si>
    <t>音频控制和数据管理对讯飞处理过的文本信息进行近似度比对、时长比对、发音近似度比对。</t>
  </si>
  <si>
    <t>5-7</t>
  </si>
  <si>
    <t>计分系统开发通过既定算法统计观众语音评分，并进行排序</t>
  </si>
  <si>
    <t>5-8</t>
  </si>
  <si>
    <t>转发链接跟踪和计数系统</t>
  </si>
  <si>
    <t>5-9</t>
  </si>
  <si>
    <t>转发点击和浏览量计数统计用链接的浏览量</t>
  </si>
  <si>
    <t>5-10</t>
  </si>
  <si>
    <t>后台框架搭建浏览其他指标性数据</t>
  </si>
  <si>
    <t>5-11</t>
  </si>
  <si>
    <t>远程技术支持</t>
  </si>
  <si>
    <t>6-1</t>
  </si>
  <si>
    <t>6-2</t>
  </si>
  <si>
    <t>项目协调，与各协会、合作方沟通（中国抗癌协会、中国教育协会、爱康、点内、人寿、平安等）</t>
  </si>
  <si>
    <t>总控</t>
  </si>
  <si>
    <t>人/天</t>
  </si>
  <si>
    <t>会议支持人员</t>
  </si>
  <si>
    <t>6-6</t>
  </si>
  <si>
    <t>礼仪小姐含服装</t>
  </si>
  <si>
    <t>6-7</t>
  </si>
  <si>
    <t>摄像师11月16日,2人1天</t>
  </si>
  <si>
    <t>6-8</t>
  </si>
  <si>
    <t>摄影师11月16日,2人1天，</t>
  </si>
  <si>
    <t>6-9</t>
  </si>
  <si>
    <t>云摄影图片直播</t>
  </si>
  <si>
    <t>6-10</t>
  </si>
  <si>
    <t>高铁费上海往返北京，6人</t>
  </si>
  <si>
    <t>6-11</t>
  </si>
  <si>
    <t>6-12</t>
  </si>
  <si>
    <t>间/晚</t>
  </si>
  <si>
    <t>6-13</t>
  </si>
  <si>
    <t>搭建物料运输</t>
  </si>
  <si>
    <t>6-14</t>
  </si>
  <si>
    <t>筛查车布置物料运输费材料运输</t>
  </si>
  <si>
    <t>6-15</t>
  </si>
  <si>
    <t>其他物料运输桌椅运输等</t>
  </si>
  <si>
    <t>6-16</t>
  </si>
  <si>
    <t>停车费30辆，10元/小时</t>
  </si>
  <si>
    <r>
      <t xml:space="preserve">5. </t>
    </r>
    <r>
      <rPr>
        <b/>
        <sz val="10"/>
        <rFont val="宋体"/>
        <family val="2"/>
        <charset val="134"/>
      </rPr>
      <t>绕口令挑战</t>
    </r>
    <r>
      <rPr>
        <b/>
        <sz val="10"/>
        <rFont val="Trebuchet MS"/>
        <family val="2"/>
      </rPr>
      <t>H5</t>
    </r>
    <r>
      <rPr>
        <b/>
        <sz val="10"/>
        <rFont val="宋体"/>
        <family val="2"/>
        <charset val="134"/>
      </rPr>
      <t>制作</t>
    </r>
    <phoneticPr fontId="15" type="noConversion"/>
  </si>
  <si>
    <r>
      <t xml:space="preserve">4. </t>
    </r>
    <r>
      <rPr>
        <b/>
        <sz val="10"/>
        <rFont val="宋体"/>
        <family val="2"/>
        <charset val="134"/>
      </rPr>
      <t>视频制作</t>
    </r>
    <phoneticPr fontId="15" type="noConversion"/>
  </si>
  <si>
    <r>
      <t>3.</t>
    </r>
    <r>
      <rPr>
        <b/>
        <sz val="10"/>
        <rFont val="宋体"/>
        <family val="2"/>
        <charset val="134"/>
      </rPr>
      <t>设备和进场</t>
    </r>
    <phoneticPr fontId="15" type="noConversion"/>
  </si>
  <si>
    <r>
      <t>2.</t>
    </r>
    <r>
      <rPr>
        <b/>
        <sz val="10"/>
        <rFont val="宋体"/>
        <family val="2"/>
        <charset val="134"/>
      </rPr>
      <t>物料制作</t>
    </r>
    <phoneticPr fontId="15" type="noConversion"/>
  </si>
  <si>
    <r>
      <t xml:space="preserve">1. </t>
    </r>
    <r>
      <rPr>
        <b/>
        <sz val="10"/>
        <rFont val="宋体"/>
        <family val="2"/>
        <charset val="134"/>
      </rPr>
      <t>创意策划和设计</t>
    </r>
    <phoneticPr fontId="15" type="noConversion"/>
  </si>
  <si>
    <t>上海麦田公共关系咨询有限公司</t>
  </si>
  <si>
    <t>创意策划+视觉设计包括相关设计及完稿 包括衍生物等设计已经在1-4体现</t>
  </si>
  <si>
    <t>H5页面制作（含5-10页 图文+简单动态+音乐），一般2400包含修改一次</t>
  </si>
  <si>
    <t>1000元一场</t>
  </si>
  <si>
    <t>为何需要8次？</t>
  </si>
  <si>
    <t>为何需要6次？</t>
  </si>
  <si>
    <t>橡胶环是每一个印刷都不一样还是都一样？若是都一样费用要减半</t>
  </si>
  <si>
    <t>什么道具？</t>
  </si>
  <si>
    <t>什么专业人员？为何需要8人？</t>
  </si>
  <si>
    <t>单个视频费用（5分钟内）控制在2万5</t>
  </si>
  <si>
    <t>哪一个云？</t>
  </si>
  <si>
    <t>这是一个微网站还是一个简单h5？如果是微网站性质，请找it bp审核</t>
  </si>
  <si>
    <t>是讲者吗？是的话需列清楚级别和时长</t>
  </si>
  <si>
    <t>为何有两项摄影师11.16？</t>
  </si>
  <si>
    <t>流量大小？</t>
  </si>
  <si>
    <t>会议人员100一天</t>
  </si>
  <si>
    <t>300每晚每天，可以考虑share room</t>
  </si>
  <si>
    <t>这是什么运输？</t>
  </si>
  <si>
    <t>税率多少？</t>
  </si>
  <si>
    <t>为何是10w?请做成公式，我们只接受10%以下的赞助管理费，且需要是按照公式计算出来的，不能约定具体数</t>
  </si>
  <si>
    <t>特殊创意</t>
  </si>
  <si>
    <t>延展设计是不包含在创意策划里的，我们需要按照尺寸调整设计以及完稿</t>
  </si>
  <si>
    <t>及时贴</t>
    <phoneticPr fontId="15" type="noConversion"/>
  </si>
  <si>
    <r>
      <rPr>
        <sz val="10"/>
        <color indexed="8"/>
        <rFont val="宋体"/>
        <family val="3"/>
        <charset val="134"/>
      </rPr>
      <t>通话费餐费市内交通费，</t>
    </r>
    <r>
      <rPr>
        <sz val="10"/>
        <color indexed="8"/>
        <rFont val="Trebuchet MS"/>
        <family val="2"/>
      </rPr>
      <t>6</t>
    </r>
    <r>
      <rPr>
        <sz val="10"/>
        <color indexed="8"/>
        <rFont val="宋体"/>
        <family val="3"/>
        <charset val="134"/>
      </rPr>
      <t>人</t>
    </r>
    <phoneticPr fontId="15" type="noConversion"/>
  </si>
  <si>
    <t>租赁的酒店会议桌，印刷纸袋、徽章等运输</t>
  </si>
  <si>
    <t>已改</t>
    <phoneticPr fontId="15" type="noConversion"/>
  </si>
  <si>
    <t>未改</t>
    <phoneticPr fontId="15" type="noConversion"/>
  </si>
  <si>
    <t>特殊材质，户外防风立牌</t>
    <phoneticPr fontId="15" type="noConversion"/>
  </si>
  <si>
    <t>外请协会人员，级别协会秘书</t>
    <phoneticPr fontId="15" type="noConversion"/>
  </si>
  <si>
    <t>内场和外场</t>
    <phoneticPr fontId="15" type="noConversion"/>
  </si>
  <si>
    <r>
      <t>写真覆</t>
    </r>
    <r>
      <rPr>
        <sz val="10"/>
        <color rgb="FFFF0000"/>
        <rFont val="Trebuchet MS"/>
        <family val="2"/>
      </rPr>
      <t>KT</t>
    </r>
    <r>
      <rPr>
        <sz val="10"/>
        <color rgb="FFFF0000"/>
        <rFont val="宋体"/>
        <family val="3"/>
        <charset val="134"/>
      </rPr>
      <t>后金属架支撑</t>
    </r>
  </si>
  <si>
    <r>
      <t>腾讯云，授权就是产品使用</t>
    </r>
    <r>
      <rPr>
        <sz val="10"/>
        <color rgb="FFFF0000"/>
        <rFont val="Trebuchet MS"/>
        <family val="2"/>
      </rPr>
      <t>SN</t>
    </r>
  </si>
  <si>
    <t>一整年的项目策划，里面包扩16日项目方案，以及2020年一整年方策略撰写案撰写</t>
    <phoneticPr fontId="15" type="noConversion"/>
  </si>
  <si>
    <r>
      <t>1-4</t>
    </r>
    <r>
      <rPr>
        <sz val="10"/>
        <rFont val="宋体"/>
        <family val="2"/>
        <charset val="134"/>
      </rPr>
      <t>只是</t>
    </r>
    <r>
      <rPr>
        <sz val="10"/>
        <rFont val="Trebuchet MS"/>
        <family val="2"/>
      </rPr>
      <t>KV</t>
    </r>
    <r>
      <rPr>
        <sz val="10"/>
        <rFont val="宋体"/>
        <family val="2"/>
        <charset val="134"/>
      </rPr>
      <t>，这个</t>
    </r>
    <r>
      <rPr>
        <sz val="10"/>
        <rFont val="Trebuchet MS"/>
        <family val="2"/>
      </rPr>
      <t>KV</t>
    </r>
    <r>
      <rPr>
        <sz val="10"/>
        <rFont val="宋体"/>
        <family val="2"/>
        <charset val="134"/>
      </rPr>
      <t>是对外宣传</t>
    </r>
    <r>
      <rPr>
        <sz val="10"/>
        <rFont val="Trebuchet MS"/>
        <family val="2"/>
      </rPr>
      <t>KV</t>
    </r>
    <r>
      <rPr>
        <sz val="10"/>
        <rFont val="宋体"/>
        <family val="2"/>
        <charset val="134"/>
      </rPr>
      <t>，不是活动</t>
    </r>
    <r>
      <rPr>
        <sz val="10"/>
        <rFont val="Trebuchet MS"/>
        <family val="2"/>
      </rPr>
      <t>KV</t>
    </r>
    <r>
      <rPr>
        <sz val="10"/>
        <rFont val="宋体"/>
        <family val="2"/>
        <charset val="134"/>
      </rPr>
      <t>，且不含延展设计</t>
    </r>
    <phoneticPr fontId="15" type="noConversion"/>
  </si>
  <si>
    <r>
      <rPr>
        <sz val="10"/>
        <color rgb="FFFF0000"/>
        <rFont val="宋体"/>
        <family val="3"/>
        <charset val="134"/>
      </rPr>
      <t>这个不是活动</t>
    </r>
    <r>
      <rPr>
        <sz val="10"/>
        <color rgb="FFFF0000"/>
        <rFont val="Trebuchet MS"/>
        <family val="2"/>
      </rPr>
      <t>KV</t>
    </r>
    <r>
      <rPr>
        <sz val="10"/>
        <color rgb="FFFF0000"/>
        <rFont val="宋体"/>
        <family val="3"/>
        <charset val="134"/>
      </rPr>
      <t>，是对外宣传</t>
    </r>
    <r>
      <rPr>
        <sz val="10"/>
        <color rgb="FFFF0000"/>
        <rFont val="Trebuchet MS"/>
        <family val="2"/>
      </rPr>
      <t>KV</t>
    </r>
    <r>
      <rPr>
        <sz val="10"/>
        <color rgb="FFFF0000"/>
        <rFont val="宋体"/>
        <family val="3"/>
        <charset val="134"/>
      </rPr>
      <t>，且</t>
    </r>
    <r>
      <rPr>
        <sz val="10"/>
        <color rgb="FFFF0000"/>
        <rFont val="Trebuchet MS"/>
        <family val="2"/>
      </rPr>
      <t xml:space="preserve">KV </t>
    </r>
    <r>
      <rPr>
        <sz val="10"/>
        <color rgb="FFFF0000"/>
        <rFont val="宋体"/>
        <family val="3"/>
        <charset val="134"/>
      </rPr>
      <t>是纯手绘</t>
    </r>
    <phoneticPr fontId="15" type="noConversion"/>
  </si>
  <si>
    <t>场地特殊，每个场景都需要设计，且根据现有环节已经不止8个场景设计</t>
    <phoneticPr fontId="15" type="noConversion"/>
  </si>
  <si>
    <t>定制金属徽章，背面吸铁扣</t>
  </si>
  <si>
    <t>已换制作物</t>
    <phoneticPr fontId="15" type="noConversion"/>
  </si>
  <si>
    <t>会议桌租赁（含桌布）</t>
    <phoneticPr fontId="15" type="noConversion"/>
  </si>
  <si>
    <t>张</t>
    <phoneticPr fontId="15" type="noConversion"/>
  </si>
  <si>
    <t>新增</t>
    <phoneticPr fontId="15" type="noConversion"/>
  </si>
  <si>
    <t>根据实际拍摄而定</t>
    <phoneticPr fontId="15" type="noConversion"/>
  </si>
  <si>
    <t>授权文件请提供，包含报价</t>
    <phoneticPr fontId="15" type="noConversion"/>
  </si>
  <si>
    <t>会议专业主持人</t>
    <phoneticPr fontId="15" type="noConversion"/>
  </si>
  <si>
    <t>6-17</t>
  </si>
  <si>
    <t>6-18</t>
  </si>
  <si>
    <t>6-19</t>
  </si>
  <si>
    <t>6-20</t>
  </si>
  <si>
    <t>H5仅用于承载活动用语音识别功能</t>
    <phoneticPr fontId="15" type="noConversion"/>
  </si>
  <si>
    <t>新增</t>
    <phoneticPr fontId="15" type="noConversion"/>
  </si>
  <si>
    <t>6-21</t>
    <phoneticPr fontId="15" type="noConversion"/>
  </si>
  <si>
    <t>场地考察费用（上海-北京，火车票）</t>
    <phoneticPr fontId="15" type="noConversion"/>
  </si>
  <si>
    <t>次</t>
    <phoneticPr fontId="15" type="noConversion"/>
  </si>
  <si>
    <t>次</t>
    <phoneticPr fontId="15" type="noConversion"/>
  </si>
  <si>
    <t>6-22</t>
  </si>
  <si>
    <t>6-23</t>
  </si>
  <si>
    <t>6-24</t>
  </si>
  <si>
    <t>新增</t>
    <phoneticPr fontId="15" type="noConversion"/>
  </si>
  <si>
    <t>已改</t>
    <phoneticPr fontId="15" type="noConversion"/>
  </si>
  <si>
    <r>
      <rPr>
        <sz val="10"/>
        <color indexed="8"/>
        <rFont val="宋体"/>
        <family val="3"/>
        <charset val="134"/>
      </rPr>
      <t>项目沟通管理客户经理</t>
    </r>
    <r>
      <rPr>
        <sz val="10"/>
        <color indexed="8"/>
        <rFont val="Trebuchet MS"/>
        <family val="2"/>
      </rPr>
      <t>2</t>
    </r>
    <r>
      <rPr>
        <sz val="10"/>
        <color indexed="8"/>
        <rFont val="宋体"/>
        <family val="3"/>
        <charset val="134"/>
      </rPr>
      <t>人，项目相关所有内容沟通，进度跟进</t>
    </r>
    <phoneticPr fontId="15" type="noConversion"/>
  </si>
  <si>
    <t>场地复杂，不是常规意义的视频，每个视频都有3个屏幕，视频中还包含动画，平均每套片子可以分成3个视频，等于每个视频低于2.5万</t>
    <phoneticPr fontId="15" type="noConversion"/>
  </si>
  <si>
    <r>
      <rPr>
        <sz val="10"/>
        <color indexed="8"/>
        <rFont val="宋体"/>
        <family val="3"/>
        <charset val="134"/>
      </rPr>
      <t>住宿费住宿，</t>
    </r>
    <r>
      <rPr>
        <sz val="10"/>
        <color indexed="8"/>
        <rFont val="Trebuchet MS"/>
        <family val="2"/>
      </rPr>
      <t>6</t>
    </r>
    <r>
      <rPr>
        <sz val="10"/>
        <color indexed="8"/>
        <rFont val="宋体"/>
        <family val="3"/>
        <charset val="134"/>
      </rPr>
      <t>人</t>
    </r>
    <r>
      <rPr>
        <sz val="10"/>
        <color indexed="8"/>
        <rFont val="Trebuchet MS"/>
        <family val="2"/>
      </rPr>
      <t>2</t>
    </r>
    <r>
      <rPr>
        <sz val="10"/>
        <color indexed="8"/>
        <rFont val="宋体"/>
        <family val="3"/>
        <charset val="134"/>
      </rPr>
      <t>晚</t>
    </r>
    <phoneticPr fontId="15" type="noConversion"/>
  </si>
  <si>
    <t>6-25</t>
    <phoneticPr fontId="15" type="noConversion"/>
  </si>
  <si>
    <t>6-26</t>
  </si>
  <si>
    <r>
      <rPr>
        <sz val="10"/>
        <color indexed="8"/>
        <rFont val="宋体"/>
        <family val="3"/>
        <charset val="134"/>
      </rPr>
      <t>购书</t>
    </r>
    <r>
      <rPr>
        <sz val="10"/>
        <color indexed="8"/>
        <rFont val="Trebuchet MS"/>
        <family val="2"/>
      </rPr>
      <t>-</t>
    </r>
    <r>
      <rPr>
        <sz val="10"/>
        <color indexed="8"/>
        <rFont val="宋体"/>
        <family val="3"/>
        <charset val="134"/>
      </rPr>
      <t>现货流感病毒</t>
    </r>
    <phoneticPr fontId="15" type="noConversion"/>
  </si>
  <si>
    <t>本</t>
    <phoneticPr fontId="15" type="noConversion"/>
  </si>
  <si>
    <r>
      <rPr>
        <sz val="10"/>
        <color indexed="8"/>
        <rFont val="宋体"/>
        <family val="3"/>
        <charset val="134"/>
      </rPr>
      <t>购书</t>
    </r>
    <r>
      <rPr>
        <sz val="10"/>
        <color indexed="8"/>
        <rFont val="Trebuchet MS"/>
        <family val="2"/>
      </rPr>
      <t>-</t>
    </r>
    <r>
      <rPr>
        <sz val="10"/>
        <color indexed="8"/>
        <rFont val="宋体"/>
        <family val="3"/>
        <charset val="134"/>
      </rPr>
      <t>代购费（服务费</t>
    </r>
    <r>
      <rPr>
        <sz val="10"/>
        <color indexed="8"/>
        <rFont val="Trebuchet MS"/>
        <family val="2"/>
      </rPr>
      <t>+</t>
    </r>
    <r>
      <rPr>
        <sz val="10"/>
        <color indexed="8"/>
        <rFont val="宋体"/>
        <family val="3"/>
        <charset val="134"/>
      </rPr>
      <t>代付公司税费</t>
    </r>
    <r>
      <rPr>
        <sz val="10"/>
        <color indexed="8"/>
        <rFont val="Trebuchet MS"/>
        <family val="2"/>
      </rPr>
      <t>16%</t>
    </r>
    <r>
      <rPr>
        <sz val="10"/>
        <color indexed="8"/>
        <rFont val="宋体"/>
        <family val="3"/>
        <charset val="134"/>
      </rPr>
      <t>）</t>
    </r>
    <phoneticPr fontId="15" type="noConversion"/>
  </si>
  <si>
    <t>一次性收取</t>
  </si>
  <si>
    <t>水柱刀旗</t>
  </si>
  <si>
    <t>一次性购买，随车收纳</t>
  </si>
  <si>
    <t>患教宣传展板</t>
    <rPh sb="0" eb="2">
      <t>an'l</t>
    </rPh>
    <phoneticPr fontId="26" type="noConversion"/>
  </si>
  <si>
    <t>工作服</t>
  </si>
  <si>
    <t>肺活量测试仪</t>
    <rPh sb="0" eb="2">
      <t>an'l</t>
    </rPh>
    <phoneticPr fontId="26" type="noConversion"/>
  </si>
  <si>
    <t>物料损耗</t>
  </si>
  <si>
    <t>LED及视频辅助设备</t>
  </si>
  <si>
    <t>主持人</t>
  </si>
  <si>
    <t>仪式道具</t>
  </si>
  <si>
    <t>电视机 50寸</t>
  </si>
  <si>
    <t>康康小象玩偶 18cm</t>
  </si>
  <si>
    <t>肺活量测试仪吹嘴</t>
    <rPh sb="0" eb="2">
      <t>an'l</t>
    </rPh>
    <phoneticPr fontId="26" type="noConversion"/>
  </si>
  <si>
    <t>矿泉水</t>
  </si>
  <si>
    <t>帐篷</t>
  </si>
  <si>
    <t>桌椅</t>
  </si>
  <si>
    <t>执行人员住宿</t>
    <rPh sb="0" eb="2">
      <t>an'l</t>
    </rPh>
    <phoneticPr fontId="26" type="noConversion"/>
  </si>
  <si>
    <t>执行人员高铁</t>
  </si>
  <si>
    <t>现场执行人员餐费</t>
    <rPh sb="0" eb="2">
      <t>an'l</t>
    </rPh>
    <phoneticPr fontId="26" type="noConversion"/>
  </si>
  <si>
    <t>现场兼职人员</t>
    <rPh sb="0" eb="2">
      <t>an'l</t>
    </rPh>
    <phoneticPr fontId="26" type="noConversion"/>
  </si>
  <si>
    <t>项目经理</t>
  </si>
  <si>
    <t>摄像师</t>
  </si>
  <si>
    <r>
      <t xml:space="preserve">6. </t>
    </r>
    <r>
      <rPr>
        <b/>
        <sz val="10"/>
        <rFont val="宋体"/>
        <family val="2"/>
        <charset val="134"/>
      </rPr>
      <t>人员服务和其他</t>
    </r>
    <phoneticPr fontId="15" type="noConversion"/>
  </si>
  <si>
    <t>找it bp审核</t>
  </si>
  <si>
    <t>h5的话az的标准是一次改动1200</t>
  </si>
  <si>
    <t>这个对应az讲者的什么级别？</t>
  </si>
  <si>
    <t>无此项补贴</t>
  </si>
  <si>
    <t>若是az内部不应该charge到赞助，若是外部，是哪里的总经理？1200是一等座费用，为何需要一等座？</t>
  </si>
  <si>
    <t>141行已有出现</t>
  </si>
  <si>
    <r>
      <rPr>
        <sz val="10"/>
        <color theme="8"/>
        <rFont val="宋体"/>
        <family val="3"/>
        <charset val="134"/>
      </rPr>
      <t>人</t>
    </r>
    <r>
      <rPr>
        <sz val="10"/>
        <color theme="8"/>
        <rFont val="Trebuchet MS"/>
        <family val="2"/>
      </rPr>
      <t>/</t>
    </r>
    <r>
      <rPr>
        <sz val="10"/>
        <color theme="8"/>
        <rFont val="宋体"/>
        <family val="3"/>
        <charset val="134"/>
      </rPr>
      <t>天</t>
    </r>
  </si>
  <si>
    <r>
      <rPr>
        <sz val="10"/>
        <color theme="8"/>
        <rFont val="宋体"/>
        <family val="3"/>
        <charset val="134"/>
      </rPr>
      <t>通话费餐费市内交通费，</t>
    </r>
    <r>
      <rPr>
        <sz val="10"/>
        <color theme="8"/>
        <rFont val="Trebuchet MS"/>
        <family val="2"/>
      </rPr>
      <t>6</t>
    </r>
    <r>
      <rPr>
        <sz val="10"/>
        <color theme="8"/>
        <rFont val="宋体"/>
        <family val="3"/>
        <charset val="134"/>
      </rPr>
      <t>人</t>
    </r>
  </si>
  <si>
    <t>总监级别费用600，经理级别400</t>
  </si>
  <si>
    <t>这和前面设计的是不是不是一个活动？</t>
  </si>
  <si>
    <t>ns要求是不能购买大型硬件的，除非是捐赠；否则就是以租用的形式出现，150元一天</t>
  </si>
  <si>
    <t>什么物料损耗？请明示</t>
  </si>
  <si>
    <t>140元</t>
  </si>
  <si>
    <t>什么道具？尺寸材料功能</t>
  </si>
  <si>
    <t>租赁合同有吗</t>
  </si>
  <si>
    <t>一个人的吗？需要坐飞机吗？住宿吗？需要拆分，按照住宿，人天补贴400，火车这样来拆分</t>
  </si>
  <si>
    <t>在11-1已经算过税费了，税费不能重复计算，建议去除11-1的税费，保留hco 整体的税费，整体税费的算法也不能倒算，需要做成公式为上面总数*#%</t>
  </si>
  <si>
    <t>不能倒算。只能接受上面加总数*#%，请用公式表达</t>
  </si>
  <si>
    <t>已改</t>
    <phoneticPr fontId="15" type="noConversion"/>
  </si>
  <si>
    <t>已删</t>
    <phoneticPr fontId="15" type="noConversion"/>
  </si>
  <si>
    <t>已改，麦田总经理</t>
    <phoneticPr fontId="15" type="noConversion"/>
  </si>
  <si>
    <t>场地考察及测量-高铁</t>
    <rPh sb="0" eb="2">
      <t>an'l</t>
    </rPh>
    <phoneticPr fontId="26" type="noConversion"/>
  </si>
  <si>
    <t>场地考察及测量-住宿</t>
    <rPh sb="0" eb="2">
      <t>an'l</t>
    </rPh>
    <phoneticPr fontId="26" type="noConversion"/>
  </si>
  <si>
    <r>
      <rPr>
        <sz val="10"/>
        <rFont val="宋体"/>
        <family val="2"/>
        <charset val="134"/>
      </rPr>
      <t>需要设计</t>
    </r>
    <r>
      <rPr>
        <sz val="10"/>
        <rFont val="Trebuchet MS"/>
        <family val="2"/>
      </rPr>
      <t>6</t>
    </r>
    <r>
      <rPr>
        <sz val="10"/>
        <rFont val="宋体"/>
        <family val="2"/>
        <charset val="134"/>
      </rPr>
      <t>张海报，每张海报用途不一样，不是只用在</t>
    </r>
    <r>
      <rPr>
        <sz val="10"/>
        <rFont val="Trebuchet MS"/>
        <family val="2"/>
      </rPr>
      <t>16</t>
    </r>
    <r>
      <rPr>
        <sz val="10"/>
        <rFont val="宋体"/>
        <family val="2"/>
        <charset val="134"/>
      </rPr>
      <t>日发布会上</t>
    </r>
    <phoneticPr fontId="15" type="noConversion"/>
  </si>
  <si>
    <t>电视台专业主持人价格3000-5000</t>
    <phoneticPr fontId="15" type="noConversion"/>
  </si>
  <si>
    <t>2-25</t>
  </si>
  <si>
    <t>2-26</t>
  </si>
  <si>
    <t>天</t>
    <phoneticPr fontId="15" type="noConversion"/>
  </si>
  <si>
    <t>11-1里的税，是第三方开票的税费，这个税费是协会总体开票的税，所以无法去除</t>
    <phoneticPr fontId="15" type="noConversion"/>
  </si>
  <si>
    <r>
      <rPr>
        <sz val="10"/>
        <color rgb="FFFF0000"/>
        <rFont val="宋体"/>
        <family val="3"/>
        <charset val="134"/>
      </rPr>
      <t>和</t>
    </r>
    <r>
      <rPr>
        <sz val="10"/>
        <color rgb="FFFF0000"/>
        <rFont val="Trebuchet MS"/>
        <family val="2"/>
      </rPr>
      <t>bp</t>
    </r>
    <r>
      <rPr>
        <sz val="10"/>
        <color rgb="FFFF0000"/>
        <rFont val="宋体"/>
        <family val="3"/>
        <charset val="134"/>
      </rPr>
      <t>沟通后报价已做调整</t>
    </r>
    <phoneticPr fontId="15" type="noConversion"/>
  </si>
  <si>
    <r>
      <t>H5</t>
    </r>
    <r>
      <rPr>
        <sz val="10"/>
        <color theme="8"/>
        <rFont val="宋体"/>
        <family val="3"/>
        <charset val="134"/>
      </rPr>
      <t>页面定制开发（</t>
    </r>
    <r>
      <rPr>
        <sz val="10"/>
        <color theme="8"/>
        <rFont val="Trebuchet MS"/>
        <family val="2"/>
      </rPr>
      <t>7</t>
    </r>
    <r>
      <rPr>
        <sz val="10"/>
        <color theme="8"/>
        <rFont val="宋体"/>
        <family val="3"/>
        <charset val="134"/>
      </rPr>
      <t>页）</t>
    </r>
    <phoneticPr fontId="15" type="noConversion"/>
  </si>
  <si>
    <r>
      <t>11. 4th Party Service Fee-</t>
    </r>
    <r>
      <rPr>
        <b/>
        <sz val="10"/>
        <rFont val="微软雅黑"/>
        <family val="2"/>
        <charset val="134"/>
      </rPr>
      <t>第四方服务费</t>
    </r>
    <phoneticPr fontId="15" type="noConversion"/>
  </si>
  <si>
    <r>
      <t>12. 4th Party Tax-</t>
    </r>
    <r>
      <rPr>
        <b/>
        <sz val="10"/>
        <rFont val="微软雅黑"/>
        <family val="2"/>
        <charset val="134"/>
      </rPr>
      <t>第四方税费</t>
    </r>
    <phoneticPr fontId="15" type="noConversion"/>
  </si>
  <si>
    <r>
      <t>13. HCO Management Fee-HCO</t>
    </r>
    <r>
      <rPr>
        <b/>
        <sz val="10"/>
        <rFont val="微软雅黑"/>
        <family val="2"/>
        <charset val="134"/>
      </rPr>
      <t>管理费</t>
    </r>
    <r>
      <rPr>
        <b/>
        <sz val="10"/>
        <rFont val="Trebuchet MS"/>
        <family val="2"/>
      </rPr>
      <t>10%</t>
    </r>
    <phoneticPr fontId="15" type="noConversion"/>
  </si>
  <si>
    <r>
      <t>14. HCO Tax-HCO</t>
    </r>
    <r>
      <rPr>
        <b/>
        <sz val="10"/>
        <rFont val="微软雅黑"/>
        <family val="2"/>
        <charset val="134"/>
      </rPr>
      <t>税费</t>
    </r>
    <phoneticPr fontId="15" type="noConversion"/>
  </si>
  <si>
    <t>4-46</t>
  </si>
  <si>
    <t>4-47</t>
  </si>
  <si>
    <t>4-48</t>
  </si>
  <si>
    <t>4-49</t>
  </si>
  <si>
    <t>4-50</t>
  </si>
  <si>
    <t>4-51</t>
  </si>
  <si>
    <t>4-52</t>
  </si>
  <si>
    <t>绕口令成绩公布视频脚本撰写根据客户要求撰写视频脚本</t>
    <phoneticPr fontId="15" type="noConversion"/>
  </si>
  <si>
    <t>绕口令成绩视频特效制作</t>
    <phoneticPr fontId="15" type="noConversion"/>
  </si>
  <si>
    <t>绕口令成绩视频音乐音效对提供的视频进行音效配乐</t>
    <phoneticPr fontId="15" type="noConversion"/>
  </si>
  <si>
    <t>绕口令成绩视频字幕</t>
    <phoneticPr fontId="15" type="noConversion"/>
  </si>
  <si>
    <r>
      <rPr>
        <sz val="12"/>
        <color indexed="8"/>
        <rFont val="宋体"/>
        <family val="3"/>
        <charset val="134"/>
      </rPr>
      <t>绕口令成绩视频后期合成整合视频文件</t>
    </r>
    <r>
      <rPr>
        <sz val="12"/>
        <color indexed="8"/>
        <rFont val="Trebuchet MS"/>
        <family val="2"/>
      </rPr>
      <t xml:space="preserve">, </t>
    </r>
    <r>
      <rPr>
        <sz val="12"/>
        <color indexed="8"/>
        <rFont val="宋体"/>
        <family val="3"/>
        <charset val="134"/>
      </rPr>
      <t>输出对应格式文件</t>
    </r>
    <phoneticPr fontId="15" type="noConversion"/>
  </si>
  <si>
    <r>
      <rPr>
        <sz val="11"/>
        <color indexed="8"/>
        <rFont val="宋体"/>
        <family val="3"/>
        <charset val="134"/>
      </rPr>
      <t>绕口令成绩视频文件编辑</t>
    </r>
    <r>
      <rPr>
        <sz val="11"/>
        <color indexed="8"/>
        <rFont val="Trebuchet MS"/>
        <family val="2"/>
      </rPr>
      <t>/</t>
    </r>
    <r>
      <rPr>
        <sz val="11"/>
        <color indexed="8"/>
        <rFont val="宋体"/>
        <family val="3"/>
        <charset val="134"/>
      </rPr>
      <t>视频较色调节视频特效、亮度</t>
    </r>
    <r>
      <rPr>
        <sz val="11"/>
        <color indexed="8"/>
        <rFont val="Trebuchet MS"/>
        <family val="2"/>
      </rPr>
      <t>,</t>
    </r>
    <r>
      <rPr>
        <sz val="11"/>
        <color indexed="8"/>
        <rFont val="宋体"/>
        <family val="3"/>
        <charset val="134"/>
      </rPr>
      <t>对比度</t>
    </r>
    <r>
      <rPr>
        <sz val="11"/>
        <color indexed="8"/>
        <rFont val="Trebuchet MS"/>
        <family val="2"/>
      </rPr>
      <t>,</t>
    </r>
    <r>
      <rPr>
        <sz val="11"/>
        <color indexed="8"/>
        <rFont val="宋体"/>
        <family val="3"/>
        <charset val="134"/>
      </rPr>
      <t>饱和度等</t>
    </r>
    <phoneticPr fontId="15" type="noConversion"/>
  </si>
  <si>
    <t>执行方案，含流程规划和策略制定，策略总监</t>
    <rPh sb="0" eb="2">
      <t>an'l</t>
    </rPh>
    <phoneticPr fontId="26" type="noConversion"/>
  </si>
  <si>
    <t>筛查车演讲人员（主席级别）</t>
    <phoneticPr fontId="15" type="noConversion"/>
  </si>
  <si>
    <t>2-27</t>
  </si>
  <si>
    <t>X展架-中午午餐处</t>
    <phoneticPr fontId="15" type="noConversion"/>
  </si>
  <si>
    <t>文案专家及公益大使致辞稿、串词，宣传海报展示文案、绕口令文案、战略协议、邀请函文案</t>
    <phoneticPr fontId="15" type="noConversion"/>
  </si>
  <si>
    <t>总经理拜访疾控中心专家费用（上海-北京，飞机票）</t>
    <phoneticPr fontId="15" type="noConversion"/>
  </si>
  <si>
    <t>总经理邀请卫健委、疾控中心、各企业总经理等联络沟通</t>
    <phoneticPr fontId="15" type="noConversion"/>
  </si>
  <si>
    <t>Item</t>
  </si>
  <si>
    <t>Descripation描述</t>
  </si>
  <si>
    <t>Agency:</t>
    <phoneticPr fontId="15" type="noConversion"/>
  </si>
  <si>
    <t>上海麦田公共关系咨询有限公司</t>
    <phoneticPr fontId="15" type="noConversion"/>
  </si>
  <si>
    <t>报价</t>
    <phoneticPr fontId="15" type="noConversion"/>
  </si>
  <si>
    <t>Total Amount</t>
    <phoneticPr fontId="15" type="noConversion"/>
  </si>
  <si>
    <t>肺癌筛查防治联盟发布会&amp;江苏筛查项目 报价单</t>
    <phoneticPr fontId="15" type="noConversion"/>
  </si>
  <si>
    <t>发布会</t>
    <phoneticPr fontId="15" type="noConversion"/>
  </si>
  <si>
    <t>江苏筛查项目</t>
    <phoneticPr fontId="15" type="noConversion"/>
  </si>
  <si>
    <r>
      <rPr>
        <sz val="10"/>
        <color indexed="8"/>
        <rFont val="宋体"/>
        <family val="3"/>
        <charset val="134"/>
      </rPr>
      <t>绕口令现场挑战视频文件编辑</t>
    </r>
    <r>
      <rPr>
        <sz val="10"/>
        <color indexed="8"/>
        <rFont val="Trebuchet MS"/>
        <family val="2"/>
      </rPr>
      <t>/</t>
    </r>
    <r>
      <rPr>
        <sz val="10"/>
        <color indexed="8"/>
        <rFont val="宋体"/>
        <family val="3"/>
        <charset val="134"/>
      </rPr>
      <t>视频较色调节视频特效、亮度</t>
    </r>
    <r>
      <rPr>
        <sz val="10"/>
        <color indexed="8"/>
        <rFont val="Trebuchet MS"/>
        <family val="2"/>
      </rPr>
      <t>,</t>
    </r>
    <r>
      <rPr>
        <sz val="10"/>
        <color indexed="8"/>
        <rFont val="宋体"/>
        <family val="3"/>
        <charset val="134"/>
      </rPr>
      <t>对比度</t>
    </r>
    <r>
      <rPr>
        <sz val="10"/>
        <color indexed="8"/>
        <rFont val="Trebuchet MS"/>
        <family val="2"/>
      </rPr>
      <t>,</t>
    </r>
    <r>
      <rPr>
        <sz val="10"/>
        <color indexed="8"/>
        <rFont val="宋体"/>
        <family val="3"/>
        <charset val="134"/>
      </rPr>
      <t>饱和度等</t>
    </r>
    <phoneticPr fontId="15" type="noConversion"/>
  </si>
  <si>
    <t>绕口令现场挑战视频音乐音效对提供的视频进行音效配乐</t>
    <phoneticPr fontId="15" type="noConversion"/>
  </si>
  <si>
    <t>绕口令现场挑战视频字幕</t>
    <phoneticPr fontId="15" type="noConversion"/>
  </si>
  <si>
    <r>
      <rPr>
        <sz val="10"/>
        <color indexed="8"/>
        <rFont val="宋体"/>
        <family val="3"/>
        <charset val="134"/>
      </rPr>
      <t>绕口令现场挑战视频后期合成整合视频文件</t>
    </r>
    <r>
      <rPr>
        <sz val="10"/>
        <color indexed="8"/>
        <rFont val="Trebuchet MS"/>
        <family val="2"/>
      </rPr>
      <t xml:space="preserve">, </t>
    </r>
    <r>
      <rPr>
        <sz val="10"/>
        <color indexed="8"/>
        <rFont val="宋体"/>
        <family val="3"/>
        <charset val="134"/>
      </rPr>
      <t>输出对应格式文件</t>
    </r>
    <phoneticPr fontId="15" type="noConversion"/>
  </si>
  <si>
    <t>绕口令成绩视频渲染输出</t>
    <phoneticPr fontId="15" type="noConversion"/>
  </si>
  <si>
    <t>2-28</t>
  </si>
  <si>
    <t>2-29</t>
  </si>
  <si>
    <t>防风立牌-筛查流程</t>
    <phoneticPr fontId="15" type="noConversion"/>
  </si>
  <si>
    <t>康康演员</t>
    <phoneticPr fontId="15" type="noConversion"/>
  </si>
  <si>
    <t>此演员是做什么的？建议去除不必要的人员</t>
  </si>
  <si>
    <t>共计400</t>
  </si>
  <si>
    <t>需要提供合理人工，8个人的分工是什么样的？若是需要专业人员拆卸ct机，拆装各两人总计四个人</t>
  </si>
  <si>
    <t>有多少平米？一平米询价下来是100元左右</t>
  </si>
  <si>
    <r>
      <rPr>
        <sz val="10"/>
        <color indexed="8"/>
        <rFont val="宋体"/>
        <family val="3"/>
        <charset val="134"/>
      </rPr>
      <t>肺筛车布置车身贴车身贴，</t>
    </r>
    <r>
      <rPr>
        <sz val="10"/>
        <color indexed="8"/>
        <rFont val="Trebuchet MS"/>
        <family val="2"/>
      </rPr>
      <t>2</t>
    </r>
    <r>
      <rPr>
        <sz val="10"/>
        <color indexed="8"/>
        <rFont val="宋体"/>
        <family val="3"/>
        <charset val="134"/>
      </rPr>
      <t>面，可转移车贴</t>
    </r>
    <phoneticPr fontId="15" type="noConversion"/>
  </si>
  <si>
    <r>
      <t>(</t>
    </r>
    <r>
      <rPr>
        <sz val="10"/>
        <rFont val="宋体"/>
        <family val="2"/>
        <charset val="134"/>
      </rPr>
      <t>主面</t>
    </r>
    <r>
      <rPr>
        <sz val="10"/>
        <rFont val="Trebuchet MS"/>
        <family val="2"/>
      </rPr>
      <t>4*9M*2,</t>
    </r>
    <r>
      <rPr>
        <sz val="10"/>
        <rFont val="宋体"/>
        <family val="2"/>
        <charset val="134"/>
      </rPr>
      <t>拓展门贴面</t>
    </r>
    <r>
      <rPr>
        <sz val="10"/>
        <rFont val="Trebuchet MS"/>
        <family val="2"/>
      </rPr>
      <t>3*3*2</t>
    </r>
    <r>
      <rPr>
        <sz val="10"/>
        <rFont val="宋体"/>
        <family val="2"/>
        <charset val="134"/>
      </rPr>
      <t>）</t>
    </r>
    <phoneticPr fontId="15" type="noConversion"/>
  </si>
  <si>
    <r>
      <rPr>
        <sz val="10"/>
        <color indexed="8"/>
        <rFont val="宋体"/>
        <family val="3"/>
        <charset val="134"/>
      </rPr>
      <t>肺筛车布置车头</t>
    </r>
    <r>
      <rPr>
        <sz val="10"/>
        <color indexed="8"/>
        <rFont val="Trebuchet MS"/>
        <family val="2"/>
      </rPr>
      <t>LOGO</t>
    </r>
    <r>
      <rPr>
        <sz val="10"/>
        <color indexed="8"/>
        <rFont val="宋体"/>
        <family val="3"/>
        <charset val="134"/>
      </rPr>
      <t>车头</t>
    </r>
    <r>
      <rPr>
        <sz val="10"/>
        <color indexed="8"/>
        <rFont val="Trebuchet MS"/>
        <family val="2"/>
      </rPr>
      <t>LOGO</t>
    </r>
    <r>
      <rPr>
        <sz val="10"/>
        <color indexed="8"/>
        <rFont val="宋体"/>
        <family val="3"/>
        <charset val="134"/>
      </rPr>
      <t>，</t>
    </r>
    <r>
      <rPr>
        <sz val="10"/>
        <color indexed="8"/>
        <rFont val="Trebuchet MS"/>
        <family val="2"/>
      </rPr>
      <t>6</t>
    </r>
    <r>
      <rPr>
        <sz val="10"/>
        <color indexed="8"/>
        <rFont val="宋体"/>
        <family val="3"/>
        <charset val="134"/>
      </rPr>
      <t>种样子</t>
    </r>
    <phoneticPr fontId="15" type="noConversion"/>
  </si>
  <si>
    <t>专业CT车贴面人员，要求较高，需要反复拆装，且CT车内有辐射</t>
  </si>
  <si>
    <t>已改</t>
    <phoneticPr fontId="15" type="noConversion"/>
  </si>
  <si>
    <t>是穿着康康服装表演的演员，康康的头有1米多款，且还要配合跳肺扬操，邀请较高</t>
    <phoneticPr fontId="15" type="noConversion"/>
  </si>
  <si>
    <t>已调整</t>
    <phoneticPr fontId="15" type="noConversion"/>
  </si>
  <si>
    <t>筛查流程步骤，KT板写真，60*90CM</t>
    <phoneticPr fontId="15" type="noConversion"/>
  </si>
  <si>
    <t>2-30</t>
    <phoneticPr fontId="15" type="noConversion"/>
  </si>
  <si>
    <t>画架-筛查流程用</t>
    <phoneticPr fontId="15" type="noConversion"/>
  </si>
  <si>
    <t>块</t>
    <phoneticPr fontId="15" type="noConversion"/>
  </si>
  <si>
    <t>个</t>
    <phoneticPr fontId="15" type="noConversion"/>
  </si>
  <si>
    <t>3-6</t>
    <phoneticPr fontId="15" type="noConversion"/>
  </si>
  <si>
    <t>接电板</t>
    <phoneticPr fontId="15" type="noConversion"/>
  </si>
  <si>
    <t>1-25</t>
    <phoneticPr fontId="15" type="noConversion"/>
  </si>
  <si>
    <r>
      <t>1</t>
    </r>
    <r>
      <rPr>
        <sz val="10"/>
        <rFont val="宋体"/>
        <family val="2"/>
        <charset val="134"/>
      </rPr>
      <t>个展架、</t>
    </r>
    <r>
      <rPr>
        <sz val="10"/>
        <rFont val="Trebuchet MS"/>
        <family val="2"/>
      </rPr>
      <t>5</t>
    </r>
    <r>
      <rPr>
        <sz val="10"/>
        <rFont val="宋体"/>
        <family val="2"/>
        <charset val="134"/>
      </rPr>
      <t>个步骤</t>
    </r>
    <r>
      <rPr>
        <sz val="10"/>
        <rFont val="Trebuchet MS"/>
        <family val="2"/>
      </rPr>
      <t>KT</t>
    </r>
    <phoneticPr fontId="15" type="noConversion"/>
  </si>
  <si>
    <t>会议延展设计筛查筛查流程设计</t>
    <phoneticPr fontId="15" type="noConversion"/>
  </si>
  <si>
    <t>张富博</t>
    <phoneticPr fontId="15" type="noConversion"/>
  </si>
  <si>
    <r>
      <t>HCO Name
HCO</t>
    </r>
    <r>
      <rPr>
        <sz val="10"/>
        <rFont val="微软雅黑"/>
        <family val="2"/>
        <charset val="134"/>
      </rPr>
      <t>全称</t>
    </r>
    <phoneticPr fontId="15" type="noConversion"/>
  </si>
  <si>
    <t>中国医药教育协会</t>
    <phoneticPr fontId="15" type="noConversion"/>
  </si>
  <si>
    <t>OC</t>
    <phoneticPr fontId="15" type="noConversion"/>
  </si>
  <si>
    <t>第三方赞助</t>
    <phoneticPr fontId="15" type="noConversion"/>
  </si>
  <si>
    <t>2019.11.16</t>
    <phoneticPr fontId="15" type="noConversion"/>
  </si>
  <si>
    <r>
      <t>1.</t>
    </r>
    <r>
      <rPr>
        <b/>
        <sz val="10"/>
        <rFont val="宋体"/>
        <family val="3"/>
        <charset val="134"/>
        <scheme val="minor"/>
      </rPr>
      <t>策划文案及其他服务等固定费用</t>
    </r>
    <phoneticPr fontId="15" type="noConversion"/>
  </si>
  <si>
    <t>1-1</t>
    <phoneticPr fontId="15" type="noConversion"/>
  </si>
  <si>
    <t>小时</t>
    <phoneticPr fontId="15" type="noConversion"/>
  </si>
  <si>
    <t>已改，总监级别</t>
    <phoneticPr fontId="15" type="noConversion"/>
  </si>
  <si>
    <t>平面设计</t>
    <phoneticPr fontId="15" type="noConversion"/>
  </si>
  <si>
    <t>场</t>
    <phoneticPr fontId="15" type="noConversion"/>
  </si>
  <si>
    <t>不是一个活动，是筛查车执行项目</t>
    <phoneticPr fontId="15" type="noConversion"/>
  </si>
  <si>
    <t>件</t>
    <phoneticPr fontId="28" type="noConversion"/>
  </si>
  <si>
    <t>笔记本电脑租赁</t>
    <phoneticPr fontId="15" type="noConversion"/>
  </si>
  <si>
    <t>3台5天，现场包括前期装软件，试运行，彩排</t>
    <phoneticPr fontId="15" type="noConversion"/>
  </si>
  <si>
    <t>协会要求购买，这个电脑所属权不</t>
    <phoneticPr fontId="15" type="noConversion"/>
  </si>
  <si>
    <t>已改</t>
    <phoneticPr fontId="15" type="noConversion"/>
  </si>
  <si>
    <t>项</t>
    <phoneticPr fontId="28" type="noConversion"/>
  </si>
  <si>
    <t>刀旗/展板/工作服，车身贴，台卡，宣传紫等物料，因为场次较多，容易损坏</t>
    <phoneticPr fontId="15" type="noConversion"/>
  </si>
  <si>
    <t>2.南京仪式费用</t>
    <phoneticPr fontId="15" type="noConversion"/>
  </si>
  <si>
    <t>玄武区卫生服务中心</t>
    <phoneticPr fontId="15" type="noConversion"/>
  </si>
  <si>
    <t>2-1</t>
    <phoneticPr fontId="28" type="noConversion"/>
  </si>
  <si>
    <t>含安装，含技术人员</t>
    <phoneticPr fontId="15" type="noConversion"/>
  </si>
  <si>
    <t>无缝切换器（506）</t>
    <phoneticPr fontId="28" type="noConversion"/>
  </si>
  <si>
    <t>台</t>
    <phoneticPr fontId="28" type="noConversion"/>
  </si>
  <si>
    <t>调音台</t>
    <phoneticPr fontId="15" type="noConversion"/>
  </si>
  <si>
    <t>台</t>
    <phoneticPr fontId="15" type="noConversion"/>
  </si>
  <si>
    <t>主持人手卡</t>
    <phoneticPr fontId="28" type="noConversion"/>
  </si>
  <si>
    <t>张</t>
    <phoneticPr fontId="28" type="noConversion"/>
  </si>
  <si>
    <t>X展架</t>
    <phoneticPr fontId="28" type="noConversion"/>
  </si>
  <si>
    <t>个</t>
    <phoneticPr fontId="28" type="noConversion"/>
  </si>
  <si>
    <t>已改</t>
    <phoneticPr fontId="15" type="noConversion"/>
  </si>
  <si>
    <t>预热海报</t>
    <phoneticPr fontId="15" type="noConversion"/>
  </si>
  <si>
    <t>个</t>
    <phoneticPr fontId="15" type="noConversion"/>
  </si>
  <si>
    <t>文案（讲稿5份，采访稿5份，会议总结1份）</t>
    <phoneticPr fontId="28" type="noConversion"/>
  </si>
  <si>
    <t>项</t>
    <phoneticPr fontId="28" type="noConversion"/>
  </si>
  <si>
    <t>串场PPT</t>
    <phoneticPr fontId="28" type="noConversion"/>
  </si>
  <si>
    <t>page</t>
    <phoneticPr fontId="28" type="noConversion"/>
  </si>
  <si>
    <t>项目介绍PPT</t>
    <phoneticPr fontId="28" type="noConversion"/>
  </si>
  <si>
    <t>挥旗仪式（定制）+剪彩仪式，已更新</t>
    <phoneticPr fontId="15" type="noConversion"/>
  </si>
  <si>
    <t>2-12</t>
    <phoneticPr fontId="28" type="noConversion"/>
  </si>
  <si>
    <t>专家差旅-预估6人（工作医生3名，讲课医生2名，护士1名）</t>
    <phoneticPr fontId="28" type="noConversion"/>
  </si>
  <si>
    <t>间/晚</t>
    <phoneticPr fontId="28" type="noConversion"/>
  </si>
  <si>
    <t>住宿</t>
    <phoneticPr fontId="15" type="noConversion"/>
  </si>
  <si>
    <t>人/次</t>
    <phoneticPr fontId="28" type="noConversion"/>
  </si>
  <si>
    <t>机票</t>
    <phoneticPr fontId="15" type="noConversion"/>
  </si>
  <si>
    <t>人/天</t>
    <phoneticPr fontId="28" type="noConversion"/>
  </si>
  <si>
    <t>餐费、交通费、通讯费</t>
    <phoneticPr fontId="15" type="noConversion"/>
  </si>
  <si>
    <t>云山牌医疗车，型号:BY5160XYL，重量16吨，粤SL0557 ，集装箱货车，外形尺寸 长宽高（mm）： 10200（9990）×2525×3690  厢长7.8米 ,扩展前厢体宽度 2500mm，扩展后 3800mm；增加面积：双侧2×650mm×1900mm（可根据实际需要调整）；电力需求：标准220V市电，40A以上空开，电线不小于4mm2,内含安科如意16排32层低剂量螺旋CT,  随车包括一名司机，一名工程师，油费，路费，住宿差旅费 ，现场8小时不间断ct使用。</t>
    <phoneticPr fontId="15" type="noConversion"/>
  </si>
  <si>
    <t>3.筛查车租赁</t>
    <phoneticPr fontId="15" type="noConversion"/>
  </si>
  <si>
    <t>3-1</t>
    <phoneticPr fontId="28" type="noConversion"/>
  </si>
  <si>
    <t>南京2场前期车辆行驶以及保养时间租赁</t>
    <phoneticPr fontId="28" type="noConversion"/>
  </si>
  <si>
    <t>天</t>
    <phoneticPr fontId="28" type="noConversion"/>
  </si>
  <si>
    <t>江苏省肿瘤医院，宣武医院卫生中心</t>
    <phoneticPr fontId="15" type="noConversion"/>
  </si>
  <si>
    <t>这个是CT车辆租赁，由协会租赁，具体价格请参考多方参与的中国平安车辆租赁对话</t>
    <phoneticPr fontId="15" type="noConversion"/>
  </si>
  <si>
    <t>南京2场现场筛查租赁</t>
    <phoneticPr fontId="15" type="noConversion"/>
  </si>
  <si>
    <t>天</t>
    <phoneticPr fontId="15" type="noConversion"/>
  </si>
  <si>
    <t>4.筛查费用</t>
    <phoneticPr fontId="15" type="noConversion"/>
  </si>
  <si>
    <t>南京省肿瘤医院</t>
    <phoneticPr fontId="15" type="noConversion"/>
  </si>
  <si>
    <t>4-1</t>
    <phoneticPr fontId="15" type="noConversion"/>
  </si>
  <si>
    <t>次</t>
    <phoneticPr fontId="28" type="noConversion"/>
  </si>
  <si>
    <t>上海到南京，2人2天</t>
    <phoneticPr fontId="15" type="noConversion"/>
  </si>
  <si>
    <t>已拆分</t>
    <phoneticPr fontId="15" type="noConversion"/>
  </si>
  <si>
    <t>人/天</t>
    <phoneticPr fontId="28" type="noConversion"/>
  </si>
  <si>
    <t>2人6天，前期场地考察，审批办理外检资质</t>
    <phoneticPr fontId="15" type="noConversion"/>
  </si>
  <si>
    <t>4-2</t>
    <phoneticPr fontId="15" type="noConversion"/>
  </si>
  <si>
    <t>背景板（3*5m）</t>
    <phoneticPr fontId="28" type="noConversion"/>
  </si>
  <si>
    <t>平方</t>
    <phoneticPr fontId="28" type="noConversion"/>
  </si>
  <si>
    <t>4-3</t>
    <phoneticPr fontId="15" type="noConversion"/>
  </si>
  <si>
    <t>舞台</t>
    <phoneticPr fontId="28" type="noConversion"/>
  </si>
  <si>
    <t>平方</t>
    <phoneticPr fontId="28" type="noConversion"/>
  </si>
  <si>
    <t>新闻稿</t>
    <phoneticPr fontId="28" type="noConversion"/>
  </si>
  <si>
    <t>篇</t>
    <phoneticPr fontId="28" type="noConversion"/>
  </si>
  <si>
    <t>签到台卡</t>
    <phoneticPr fontId="28" type="noConversion"/>
  </si>
  <si>
    <t>个</t>
    <phoneticPr fontId="28" type="noConversion"/>
  </si>
  <si>
    <t>嘉宾台卡</t>
    <phoneticPr fontId="28" type="noConversion"/>
  </si>
  <si>
    <t>含安装，含技术人员</t>
    <phoneticPr fontId="15" type="noConversion"/>
  </si>
  <si>
    <t>全频音箱</t>
    <phoneticPr fontId="15" type="noConversion"/>
  </si>
  <si>
    <t>个</t>
    <phoneticPr fontId="28" type="noConversion"/>
  </si>
  <si>
    <t>X展架</t>
    <phoneticPr fontId="28" type="noConversion"/>
  </si>
  <si>
    <t>已改</t>
    <phoneticPr fontId="15" type="noConversion"/>
  </si>
  <si>
    <t>话筒，高频无线手持话筒</t>
    <phoneticPr fontId="15" type="noConversion"/>
  </si>
  <si>
    <t>三折页宣传单页</t>
    <phoneticPr fontId="15" type="noConversion"/>
  </si>
  <si>
    <t>张</t>
    <phoneticPr fontId="28" type="noConversion"/>
  </si>
  <si>
    <t>转诊单</t>
    <phoneticPr fontId="15" type="noConversion"/>
  </si>
  <si>
    <t>张</t>
    <phoneticPr fontId="15" type="noConversion"/>
  </si>
  <si>
    <t>筛查问卷</t>
    <phoneticPr fontId="15" type="noConversion"/>
  </si>
  <si>
    <t>套</t>
    <phoneticPr fontId="28" type="noConversion"/>
  </si>
  <si>
    <t>10元100个，每站预计150个人，每人3次</t>
    <phoneticPr fontId="15" type="noConversion"/>
  </si>
  <si>
    <t>箱</t>
    <phoneticPr fontId="28" type="noConversion"/>
  </si>
  <si>
    <t>每场租赁</t>
    <phoneticPr fontId="28" type="noConversion"/>
  </si>
  <si>
    <t>打印机租赁带耗材（墨盒以及纸）</t>
    <phoneticPr fontId="15" type="noConversion"/>
  </si>
  <si>
    <t>台</t>
    <phoneticPr fontId="15" type="noConversion"/>
  </si>
  <si>
    <t>每场租赁</t>
    <phoneticPr fontId="28" type="noConversion"/>
  </si>
  <si>
    <t>5人3天，司机，工程师，项目执行管理人员，ai智能读片工作人员*2</t>
    <phoneticPr fontId="15" type="noConversion"/>
  </si>
  <si>
    <t>项目执行管理人员，ai智能读片工作人员*3</t>
    <phoneticPr fontId="15" type="noConversion"/>
  </si>
  <si>
    <t>通信+市内交通</t>
    <phoneticPr fontId="28" type="noConversion"/>
  </si>
  <si>
    <t>已删除</t>
    <phoneticPr fontId="15" type="noConversion"/>
  </si>
  <si>
    <t>6个兼职，3天</t>
    <phoneticPr fontId="15" type="noConversion"/>
  </si>
  <si>
    <t>前期项目筹备（包括车辆洽谈+现场执行3天</t>
    <phoneticPr fontId="15" type="noConversion"/>
  </si>
  <si>
    <t>项目整体快递费用</t>
    <phoneticPr fontId="15" type="noConversion"/>
  </si>
  <si>
    <t>包含所有搭建物料和执行物料的运输，分多次运输</t>
    <phoneticPr fontId="15" type="noConversion"/>
  </si>
  <si>
    <t>跟拍脚本撰写</t>
    <phoneticPr fontId="28" type="noConversion"/>
  </si>
  <si>
    <t>项</t>
    <phoneticPr fontId="28" type="noConversion"/>
  </si>
  <si>
    <t>高级摄影师团队（全程跟拍），采集纪录片</t>
    <phoneticPr fontId="28" type="noConversion"/>
  </si>
  <si>
    <t>摄影师（纪录片）1名*全程跟车路上+现场</t>
    <phoneticPr fontId="28" type="noConversion"/>
  </si>
  <si>
    <r>
      <t>11. 4th Party Service Fee-</t>
    </r>
    <r>
      <rPr>
        <b/>
        <sz val="10"/>
        <rFont val="微软雅黑"/>
        <family val="2"/>
        <charset val="134"/>
      </rPr>
      <t>第四方服务费</t>
    </r>
    <phoneticPr fontId="15" type="noConversion"/>
  </si>
  <si>
    <r>
      <t>12. 4th Party Tax-</t>
    </r>
    <r>
      <rPr>
        <b/>
        <sz val="10"/>
        <rFont val="微软雅黑"/>
        <family val="2"/>
        <charset val="134"/>
      </rPr>
      <t>第四方税费</t>
    </r>
    <phoneticPr fontId="15" type="noConversion"/>
  </si>
  <si>
    <r>
      <t>13. HCO Management Fee-HCO</t>
    </r>
    <r>
      <rPr>
        <b/>
        <sz val="10"/>
        <rFont val="微软雅黑"/>
        <family val="2"/>
        <charset val="134"/>
      </rPr>
      <t>管理费</t>
    </r>
    <r>
      <rPr>
        <b/>
        <sz val="10"/>
        <rFont val="Trebuchet MS"/>
        <family val="2"/>
      </rPr>
      <t>10%</t>
    </r>
    <phoneticPr fontId="15" type="noConversion"/>
  </si>
  <si>
    <t>11-1里的税，是第三方开票的税费，这个税费是协会总体开票的税，所以无法去除</t>
    <phoneticPr fontId="15" type="noConversion"/>
  </si>
  <si>
    <r>
      <t>14. HCO Tax-HCO</t>
    </r>
    <r>
      <rPr>
        <b/>
        <sz val="10"/>
        <rFont val="微软雅黑"/>
        <family val="2"/>
        <charset val="134"/>
      </rPr>
      <t>税费</t>
    </r>
    <phoneticPr fontId="15" type="noConversion"/>
  </si>
  <si>
    <r>
      <rPr>
        <sz val="10"/>
        <color rgb="FFFF0000"/>
        <rFont val="宋体"/>
        <family val="3"/>
        <charset val="134"/>
      </rPr>
      <t>税费</t>
    </r>
    <r>
      <rPr>
        <sz val="10"/>
        <color rgb="FFFF0000"/>
        <rFont val="Trebuchet MS"/>
        <family val="2"/>
      </rPr>
      <t>6.72%</t>
    </r>
    <phoneticPr fontId="15" type="noConversion"/>
  </si>
  <si>
    <r>
      <rPr>
        <sz val="10"/>
        <color rgb="FFFF0000"/>
        <rFont val="宋体"/>
        <family val="3"/>
        <charset val="134"/>
      </rPr>
      <t>税费</t>
    </r>
    <r>
      <rPr>
        <sz val="10"/>
        <color rgb="FFFF0000"/>
        <rFont val="Trebuchet MS"/>
        <family val="2"/>
      </rPr>
      <t>6.72%</t>
    </r>
    <phoneticPr fontId="15" type="noConversion"/>
  </si>
  <si>
    <t>Contribution FMV Summary</t>
  </si>
  <si>
    <t>Project Name:</t>
  </si>
  <si>
    <t xml:space="preserve">HCO Name: </t>
  </si>
  <si>
    <t>Quotation-first</t>
  </si>
  <si>
    <t>Suggest price</t>
  </si>
  <si>
    <t>Price Gap</t>
  </si>
  <si>
    <t>Remark</t>
  </si>
  <si>
    <t xml:space="preserve">Match with rate card. </t>
  </si>
  <si>
    <t>HCO Management Fee</t>
    <phoneticPr fontId="24" type="noConversion"/>
  </si>
  <si>
    <t>TTL</t>
  </si>
  <si>
    <t xml:space="preserve">4th Party: </t>
  </si>
  <si>
    <t>Creative</t>
  </si>
  <si>
    <t>Meeting set-up material</t>
  </si>
  <si>
    <t>Meeting set-up Equipment</t>
  </si>
  <si>
    <t>Video</t>
  </si>
  <si>
    <t>H5</t>
  </si>
  <si>
    <t>Staff cost &amp; others</t>
  </si>
  <si>
    <t>HCO Tax</t>
  </si>
  <si>
    <t>Match with rate card. IT approved.</t>
  </si>
  <si>
    <t>肺癌移动筛查江苏、南京站</t>
  </si>
  <si>
    <t>Rental</t>
  </si>
  <si>
    <t>麦田费用</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</si>
</sst>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76" formatCode="[$¥-804]#,##0.00;[$¥-804]\-#,##0.00"/>
    <numFmt numFmtId="177" formatCode="0.00_);[Red]\(0.00\)"/>
    <numFmt numFmtId="178" formatCode="#,##0.00_ "/>
    <numFmt numFmtId="179" formatCode="#,##0.00_);[Red]\(#,##0.00\)"/>
    <numFmt numFmtId="180" formatCode="_(* #,##0.00_);_(* \(#,##0.00\);_(* &quot;-&quot;??_);_(@_)"/>
    <numFmt numFmtId="181" formatCode="#,##0.00_ ;\-#,##0.00\ "/>
    <numFmt numFmtId="182" formatCode="_ * #,##0_ ;_ * \-#,##0_ ;_ * &quot;-&quot;??_ ;_ @_ "/>
  </numFmts>
  <fonts count="63">
    <font>
      <sz val="12"/>
      <name val="宋体"/>
      <charset val="134"/>
    </font>
    <font>
      <sz val="10"/>
      <name val="Verdana"/>
      <family val="2"/>
    </font>
    <font>
      <sz val="11"/>
      <color indexed="8"/>
      <name val="宋体"/>
      <family val="3"/>
      <charset val="134"/>
    </font>
    <font>
      <sz val="10"/>
      <name val="Trebuchet MS"/>
      <family val="2"/>
    </font>
    <font>
      <b/>
      <sz val="10"/>
      <name val="Trebuchet MS"/>
      <family val="2"/>
    </font>
    <font>
      <b/>
      <sz val="10"/>
      <color indexed="8"/>
      <name val="Trebuchet MS"/>
      <family val="2"/>
    </font>
    <font>
      <sz val="10"/>
      <color indexed="8"/>
      <name val="Trebuchet MS"/>
      <family val="2"/>
    </font>
    <font>
      <i/>
      <sz val="10"/>
      <color indexed="8"/>
      <name val="Trebuchet MS"/>
      <family val="2"/>
    </font>
    <font>
      <sz val="12"/>
      <name val="宋体"/>
      <family val="3"/>
      <charset val="134"/>
    </font>
    <font>
      <sz val="11"/>
      <name val="Trebuchet MS"/>
      <family val="2"/>
    </font>
    <font>
      <b/>
      <sz val="10"/>
      <name val="Arial"/>
      <family val="2"/>
    </font>
    <font>
      <sz val="30"/>
      <name val="Trebuchet MS"/>
      <family val="2"/>
    </font>
    <font>
      <b/>
      <sz val="10"/>
      <color theme="0"/>
      <name val="Trebuchet MS"/>
      <family val="2"/>
    </font>
    <font>
      <b/>
      <sz val="11"/>
      <color theme="0"/>
      <name val="Trebuchet MS"/>
      <family val="2"/>
    </font>
    <font>
      <sz val="11"/>
      <color theme="0"/>
      <name val="Trebuchet MS"/>
      <family val="2"/>
    </font>
    <font>
      <sz val="9"/>
      <name val="宋体"/>
      <family val="3"/>
      <charset val="134"/>
    </font>
    <font>
      <sz val="10"/>
      <name val="宋体"/>
      <family val="2"/>
      <charset val="134"/>
    </font>
    <font>
      <sz val="10"/>
      <name val="微软雅黑"/>
      <family val="2"/>
      <charset val="134"/>
    </font>
    <font>
      <b/>
      <sz val="10"/>
      <name val="微软雅黑"/>
      <family val="2"/>
      <charset val="134"/>
    </font>
    <font>
      <b/>
      <sz val="10"/>
      <name val="宋体"/>
      <family val="2"/>
      <charset val="134"/>
    </font>
    <font>
      <sz val="10"/>
      <name val="宋体"/>
      <family val="3"/>
      <charset val="134"/>
    </font>
    <font>
      <sz val="10"/>
      <color indexed="8"/>
      <name val="宋体"/>
      <family val="3"/>
      <charset val="134"/>
    </font>
    <font>
      <sz val="10"/>
      <color rgb="FFFF0000"/>
      <name val="Trebuchet MS"/>
      <family val="2"/>
    </font>
    <font>
      <sz val="10"/>
      <color rgb="FFFF0000"/>
      <name val="宋体"/>
      <family val="3"/>
      <charset val="134"/>
    </font>
    <font>
      <sz val="11"/>
      <color rgb="FFFF0000"/>
      <name val="Trebuchet MS"/>
      <family val="2"/>
    </font>
    <font>
      <sz val="12"/>
      <color rgb="FFFF0000"/>
      <name val="宋体"/>
      <family val="3"/>
      <charset val="134"/>
    </font>
    <font>
      <sz val="12"/>
      <name val="微软雅黑"/>
      <family val="2"/>
      <charset val="134"/>
    </font>
    <font>
      <sz val="12"/>
      <color indexed="8"/>
      <name val="微软雅黑"/>
      <family val="2"/>
      <charset val="134"/>
    </font>
    <font>
      <sz val="9"/>
      <name val="宋体"/>
      <family val="3"/>
      <charset val="134"/>
      <scheme val="minor"/>
    </font>
    <font>
      <b/>
      <sz val="12"/>
      <color theme="1"/>
      <name val="微软雅黑"/>
      <family val="2"/>
      <charset val="134"/>
    </font>
    <font>
      <sz val="10"/>
      <color indexed="8"/>
      <name val="微软雅黑"/>
      <family val="2"/>
      <charset val="134"/>
    </font>
    <font>
      <sz val="10"/>
      <color theme="1" tint="4.9989318521683403E-2"/>
      <name val="微软雅黑"/>
      <family val="2"/>
      <charset val="134"/>
    </font>
    <font>
      <sz val="10"/>
      <color theme="1"/>
      <name val="微软雅黑"/>
      <family val="2"/>
      <charset val="134"/>
    </font>
    <font>
      <sz val="10"/>
      <color rgb="FFFF0000"/>
      <name val="微软雅黑"/>
      <family val="2"/>
      <charset val="134"/>
    </font>
    <font>
      <b/>
      <sz val="11"/>
      <color theme="1"/>
      <name val="微软雅黑"/>
      <family val="2"/>
      <charset val="134"/>
    </font>
    <font>
      <u/>
      <sz val="12"/>
      <color theme="10"/>
      <name val="宋体"/>
      <family val="3"/>
      <charset val="134"/>
    </font>
    <font>
      <u/>
      <sz val="12"/>
      <color theme="11"/>
      <name val="宋体"/>
      <family val="3"/>
      <charset val="134"/>
    </font>
    <font>
      <b/>
      <sz val="10"/>
      <name val="宋体"/>
      <family val="3"/>
      <charset val="134"/>
      <scheme val="minor"/>
    </font>
    <font>
      <b/>
      <sz val="10"/>
      <color theme="1"/>
      <name val="宋体"/>
      <family val="3"/>
      <charset val="134"/>
      <scheme val="minor"/>
    </font>
    <font>
      <b/>
      <sz val="10"/>
      <name val="宋体 (正文)"/>
      <charset val="134"/>
    </font>
    <font>
      <sz val="10"/>
      <color theme="8"/>
      <name val="Trebuchet MS"/>
      <family val="2"/>
    </font>
    <font>
      <sz val="10"/>
      <color theme="8"/>
      <name val="宋体"/>
      <family val="3"/>
      <charset val="134"/>
    </font>
    <font>
      <i/>
      <sz val="10"/>
      <color theme="8"/>
      <name val="Trebuchet MS"/>
      <family val="2"/>
    </font>
    <font>
      <sz val="10"/>
      <color theme="8"/>
      <name val="微软雅黑"/>
      <family val="2"/>
      <charset val="134"/>
    </font>
    <font>
      <sz val="12"/>
      <color theme="8"/>
      <name val="宋体"/>
      <family val="3"/>
      <charset val="134"/>
    </font>
    <font>
      <sz val="10"/>
      <color theme="1"/>
      <name val="Trebuchet MS"/>
      <family val="2"/>
    </font>
    <font>
      <sz val="11"/>
      <color indexed="8"/>
      <name val="Trebuchet MS"/>
      <family val="2"/>
    </font>
    <font>
      <sz val="12"/>
      <color indexed="8"/>
      <name val="Trebuchet MS"/>
      <family val="2"/>
    </font>
    <font>
      <sz val="12"/>
      <color indexed="8"/>
      <name val="宋体"/>
      <family val="3"/>
      <charset val="134"/>
    </font>
    <font>
      <sz val="12"/>
      <name val="宋体"/>
      <family val="3"/>
      <charset val="134"/>
    </font>
    <font>
      <b/>
      <sz val="16"/>
      <name val="微软雅黑"/>
      <family val="2"/>
      <charset val="134"/>
    </font>
    <font>
      <b/>
      <sz val="12"/>
      <color theme="0"/>
      <name val="微软雅黑"/>
      <family val="2"/>
      <charset val="134"/>
    </font>
    <font>
      <b/>
      <sz val="20"/>
      <name val="微软雅黑"/>
      <family val="2"/>
      <charset val="134"/>
    </font>
    <font>
      <b/>
      <sz val="10"/>
      <color rgb="FFFF0000"/>
      <name val="Trebuchet MS"/>
      <family val="2"/>
    </font>
    <font>
      <b/>
      <sz val="10"/>
      <color rgb="FFFF0000"/>
      <name val="宋体"/>
      <family val="3"/>
      <charset val="134"/>
    </font>
    <font>
      <sz val="12"/>
      <color theme="1"/>
      <name val="宋体"/>
      <family val="3"/>
      <charset val="134"/>
    </font>
    <font>
      <sz val="12"/>
      <name val="宋体"/>
      <family val="3"/>
      <charset val="134"/>
    </font>
    <font>
      <sz val="12"/>
      <name val="Arial"/>
      <family val="2"/>
    </font>
    <font>
      <sz val="11"/>
      <color theme="1"/>
      <name val="宋体"/>
      <family val="2"/>
      <scheme val="minor"/>
    </font>
    <font>
      <sz val="11"/>
      <color indexed="8"/>
      <name val="宋体"/>
      <family val="3"/>
      <charset val="134"/>
    </font>
    <font>
      <sz val="12"/>
      <name val="Trebuchet MS"/>
      <family val="2"/>
    </font>
    <font>
      <u/>
      <sz val="11"/>
      <name val="Trebuchet MS"/>
      <family val="2"/>
    </font>
    <font>
      <sz val="10"/>
      <color theme="0"/>
      <name val="Trebuchet MS"/>
      <family val="2"/>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830051"/>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19"/>
        <bgColor indexed="64"/>
      </patternFill>
    </fill>
    <fill>
      <patternFill patternType="solid">
        <fgColor theme="7" tint="0.59999389629810485"/>
        <bgColor indexed="64"/>
      </patternFill>
    </fill>
    <fill>
      <patternFill patternType="solid">
        <fgColor theme="1" tint="0.499984740745262"/>
        <bgColor indexed="64"/>
      </patternFill>
    </fill>
  </fills>
  <borders count="28">
    <border>
      <left/>
      <right/>
      <top/>
      <bottom/>
      <diagonal/>
    </border>
    <border>
      <left style="medium">
        <color auto="1"/>
      </left>
      <right/>
      <top style="medium">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s>
  <cellStyleXfs count="43">
    <xf numFmtId="176" fontId="0" fillId="0" borderId="0"/>
    <xf numFmtId="176" fontId="1" fillId="0" borderId="0"/>
    <xf numFmtId="176" fontId="2" fillId="0" borderId="0" applyProtection="0"/>
    <xf numFmtId="176" fontId="2" fillId="0" borderId="0" applyProtection="0"/>
    <xf numFmtId="176" fontId="2" fillId="0" borderId="0" applyProtection="0"/>
    <xf numFmtId="176" fontId="8" fillId="0" borderId="0"/>
    <xf numFmtId="176" fontId="8" fillId="0" borderId="0"/>
    <xf numFmtId="43" fontId="8" fillId="0" borderId="0" applyFont="0" applyFill="0" applyBorder="0" applyAlignment="0" applyProtection="0">
      <alignment vertical="center"/>
    </xf>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43" fontId="49" fillId="0" borderId="0" applyFont="0" applyFill="0" applyBorder="0" applyAlignment="0" applyProtection="0">
      <alignment vertical="center"/>
    </xf>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176" fontId="35" fillId="0" borderId="0" applyNumberFormat="0" applyFill="0" applyBorder="0" applyAlignment="0" applyProtection="0"/>
    <xf numFmtId="176" fontId="36" fillId="0" borderId="0" applyNumberFormat="0" applyFill="0" applyBorder="0" applyAlignment="0" applyProtection="0"/>
    <xf numFmtId="0" fontId="56" fillId="0" borderId="0"/>
    <xf numFmtId="0" fontId="58" fillId="0" borderId="0">
      <alignment vertical="center"/>
    </xf>
    <xf numFmtId="0" fontId="58" fillId="0" borderId="0"/>
    <xf numFmtId="0" fontId="59" fillId="0" borderId="0" applyProtection="0"/>
    <xf numFmtId="43" fontId="58" fillId="0" borderId="0" applyFont="0" applyFill="0" applyBorder="0" applyAlignment="0" applyProtection="0">
      <alignment vertical="center"/>
    </xf>
    <xf numFmtId="43" fontId="56"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alignment vertical="center"/>
    </xf>
    <xf numFmtId="180" fontId="56" fillId="0" borderId="0" applyFont="0" applyFill="0" applyBorder="0" applyAlignment="0" applyProtection="0"/>
    <xf numFmtId="9" fontId="8" fillId="0" borderId="0" applyFont="0" applyFill="0" applyBorder="0" applyAlignment="0" applyProtection="0">
      <alignment vertical="center"/>
    </xf>
  </cellStyleXfs>
  <cellXfs count="327">
    <xf numFmtId="176" fontId="0" fillId="0" borderId="0" xfId="0"/>
    <xf numFmtId="176" fontId="3" fillId="0" borderId="0" xfId="5" applyFont="1"/>
    <xf numFmtId="176" fontId="3" fillId="0" borderId="0" xfId="5" applyFont="1" applyFill="1"/>
    <xf numFmtId="176" fontId="10" fillId="0" borderId="0" xfId="0" applyFont="1" applyAlignment="1">
      <alignment horizontal="left" vertical="center" wrapText="1"/>
    </xf>
    <xf numFmtId="176" fontId="3" fillId="0" borderId="0" xfId="0" applyFont="1" applyAlignment="1">
      <alignment horizontal="left" vertical="center" wrapText="1"/>
    </xf>
    <xf numFmtId="176" fontId="12" fillId="5" borderId="12" xfId="5" applyFont="1" applyFill="1" applyBorder="1" applyAlignment="1" applyProtection="1">
      <alignment horizontal="center" wrapText="1"/>
      <protection locked="0"/>
    </xf>
    <xf numFmtId="176" fontId="12" fillId="5" borderId="12" xfId="1" applyFont="1" applyFill="1" applyBorder="1" applyAlignment="1" applyProtection="1">
      <alignment horizontal="center" vertical="center" wrapText="1"/>
      <protection locked="0"/>
    </xf>
    <xf numFmtId="176" fontId="12" fillId="5" borderId="13" xfId="5" applyFont="1" applyFill="1" applyBorder="1" applyAlignment="1" applyProtection="1">
      <alignment horizontal="center" wrapText="1"/>
      <protection locked="0"/>
    </xf>
    <xf numFmtId="176" fontId="12" fillId="5" borderId="1" xfId="5" applyFont="1" applyFill="1" applyBorder="1" applyAlignment="1">
      <alignment horizontal="center" wrapText="1"/>
    </xf>
    <xf numFmtId="176" fontId="12" fillId="5" borderId="11" xfId="1" applyFont="1" applyFill="1" applyBorder="1" applyAlignment="1" applyProtection="1">
      <alignment horizontal="center" vertical="center" wrapText="1"/>
      <protection locked="0"/>
    </xf>
    <xf numFmtId="49" fontId="4" fillId="2" borderId="5" xfId="1" applyNumberFormat="1" applyFont="1" applyFill="1" applyBorder="1" applyAlignment="1" applyProtection="1">
      <alignment horizontal="left" vertical="center"/>
      <protection locked="0"/>
    </xf>
    <xf numFmtId="176" fontId="3" fillId="0" borderId="0" xfId="0" applyNumberFormat="1" applyFont="1" applyAlignment="1">
      <alignment horizontal="left" vertical="center" wrapText="1"/>
    </xf>
    <xf numFmtId="176" fontId="3" fillId="0" borderId="0" xfId="5" applyNumberFormat="1" applyFont="1"/>
    <xf numFmtId="176" fontId="12" fillId="5" borderId="12" xfId="1" applyNumberFormat="1" applyFont="1" applyFill="1" applyBorder="1" applyAlignment="1" applyProtection="1">
      <alignment horizontal="center" vertical="center" wrapText="1"/>
      <protection locked="0"/>
    </xf>
    <xf numFmtId="176" fontId="5" fillId="2" borderId="5" xfId="1" applyNumberFormat="1" applyFont="1" applyFill="1" applyBorder="1" applyAlignment="1" applyProtection="1">
      <alignment horizontal="left" vertical="center" wrapText="1"/>
      <protection locked="0"/>
    </xf>
    <xf numFmtId="176" fontId="3" fillId="0" borderId="0" xfId="5" applyNumberFormat="1" applyFont="1" applyFill="1"/>
    <xf numFmtId="176" fontId="4" fillId="3" borderId="5" xfId="1" applyFont="1" applyFill="1" applyBorder="1" applyAlignment="1" applyProtection="1">
      <alignment horizontal="left" vertical="center"/>
      <protection locked="0"/>
    </xf>
    <xf numFmtId="176" fontId="6" fillId="0" borderId="17" xfId="1" applyNumberFormat="1" applyFont="1" applyFill="1" applyBorder="1" applyAlignment="1" applyProtection="1">
      <alignment horizontal="left" vertical="center" wrapText="1"/>
      <protection locked="0"/>
    </xf>
    <xf numFmtId="176" fontId="6" fillId="0" borderId="17" xfId="1" applyFont="1" applyFill="1" applyBorder="1" applyAlignment="1" applyProtection="1">
      <alignment horizontal="center" vertical="center" wrapText="1"/>
      <protection locked="0"/>
    </xf>
    <xf numFmtId="176" fontId="6" fillId="0" borderId="17" xfId="1" applyNumberFormat="1" applyFont="1" applyFill="1" applyBorder="1" applyAlignment="1" applyProtection="1">
      <alignment horizontal="center" vertical="center" wrapText="1"/>
      <protection locked="0"/>
    </xf>
    <xf numFmtId="176" fontId="3" fillId="0" borderId="18" xfId="5" applyFont="1" applyFill="1" applyBorder="1" applyAlignment="1" applyProtection="1">
      <alignment horizontal="left" vertical="center"/>
      <protection locked="0"/>
    </xf>
    <xf numFmtId="176" fontId="3" fillId="3" borderId="5" xfId="5" applyFont="1" applyFill="1" applyBorder="1" applyAlignment="1" applyProtection="1">
      <alignment horizontal="center"/>
      <protection locked="0"/>
    </xf>
    <xf numFmtId="176" fontId="3" fillId="3" borderId="7" xfId="5" applyFont="1" applyFill="1" applyBorder="1" applyAlignment="1" applyProtection="1">
      <alignment horizontal="center"/>
      <protection locked="0"/>
    </xf>
    <xf numFmtId="176" fontId="7" fillId="3" borderId="5" xfId="1" applyFont="1" applyFill="1" applyBorder="1" applyAlignment="1" applyProtection="1">
      <alignment horizontal="left"/>
      <protection locked="0"/>
    </xf>
    <xf numFmtId="176" fontId="3" fillId="3" borderId="7" xfId="5" applyFont="1" applyFill="1" applyBorder="1" applyAlignment="1" applyProtection="1">
      <alignment horizontal="left" vertical="center"/>
      <protection locked="0"/>
    </xf>
    <xf numFmtId="176" fontId="4" fillId="0" borderId="6" xfId="1" applyFont="1" applyFill="1" applyBorder="1" applyAlignment="1" applyProtection="1">
      <alignment horizontal="left" vertical="center"/>
      <protection locked="0"/>
    </xf>
    <xf numFmtId="176" fontId="7" fillId="0" borderId="17" xfId="1" applyFont="1" applyFill="1" applyBorder="1" applyAlignment="1" applyProtection="1">
      <alignment horizontal="left"/>
      <protection locked="0"/>
    </xf>
    <xf numFmtId="176" fontId="14" fillId="5" borderId="5" xfId="1" applyNumberFormat="1" applyFont="1" applyFill="1" applyBorder="1" applyAlignment="1" applyProtection="1">
      <alignment horizontal="center"/>
      <protection locked="0"/>
    </xf>
    <xf numFmtId="176" fontId="14" fillId="5" borderId="7" xfId="5" applyFont="1" applyFill="1" applyBorder="1" applyAlignment="1" applyProtection="1">
      <alignment horizontal="center" vertical="center"/>
      <protection locked="0"/>
    </xf>
    <xf numFmtId="176" fontId="14" fillId="5" borderId="8" xfId="1" applyNumberFormat="1" applyFont="1" applyFill="1" applyBorder="1" applyAlignment="1" applyProtection="1">
      <alignment horizontal="center"/>
      <protection locked="0"/>
    </xf>
    <xf numFmtId="176" fontId="14" fillId="5" borderId="9" xfId="5" applyFont="1" applyFill="1" applyBorder="1" applyAlignment="1" applyProtection="1">
      <alignment horizontal="center" vertical="center"/>
      <protection locked="0"/>
    </xf>
    <xf numFmtId="176" fontId="9" fillId="0" borderId="0" xfId="5" applyFont="1" applyFill="1"/>
    <xf numFmtId="176" fontId="4" fillId="4" borderId="10" xfId="1" applyFont="1" applyFill="1" applyBorder="1" applyAlignment="1" applyProtection="1">
      <alignment horizontal="left" vertical="center"/>
      <protection locked="0"/>
    </xf>
    <xf numFmtId="176" fontId="3" fillId="4" borderId="10" xfId="5" applyFont="1" applyFill="1" applyBorder="1"/>
    <xf numFmtId="176" fontId="4" fillId="2" borderId="5" xfId="1" applyFont="1" applyFill="1" applyBorder="1" applyAlignment="1" applyProtection="1">
      <alignment horizontal="left" vertical="center"/>
      <protection locked="0"/>
    </xf>
    <xf numFmtId="176" fontId="4" fillId="2" borderId="5" xfId="1" applyFont="1" applyFill="1" applyBorder="1" applyAlignment="1" applyProtection="1">
      <alignment horizontal="left" vertical="center" wrapText="1"/>
      <protection locked="0"/>
    </xf>
    <xf numFmtId="176" fontId="3" fillId="3" borderId="0" xfId="5" applyFont="1" applyFill="1"/>
    <xf numFmtId="49" fontId="3" fillId="0" borderId="24" xfId="5" applyNumberFormat="1" applyFont="1" applyBorder="1" applyAlignment="1">
      <alignment horizontal="center"/>
    </xf>
    <xf numFmtId="176" fontId="6" fillId="6" borderId="10" xfId="1" applyFont="1" applyFill="1" applyBorder="1" applyAlignment="1" applyProtection="1">
      <alignment wrapText="1"/>
      <protection locked="0"/>
    </xf>
    <xf numFmtId="176" fontId="3" fillId="0" borderId="10" xfId="5" applyFont="1" applyBorder="1" applyAlignment="1" applyProtection="1">
      <alignment horizontal="center"/>
      <protection locked="0"/>
    </xf>
    <xf numFmtId="176" fontId="6" fillId="0" borderId="10" xfId="1" applyNumberFormat="1" applyFont="1" applyFill="1" applyBorder="1" applyAlignment="1" applyProtection="1">
      <alignment horizontal="left" vertical="center" wrapText="1"/>
      <protection locked="0"/>
    </xf>
    <xf numFmtId="176" fontId="6" fillId="0" borderId="10" xfId="1" applyNumberFormat="1" applyFont="1" applyFill="1" applyBorder="1" applyAlignment="1" applyProtection="1">
      <alignment horizontal="center" vertical="center"/>
      <protection locked="0"/>
    </xf>
    <xf numFmtId="176" fontId="3" fillId="0" borderId="25" xfId="5" applyFont="1" applyFill="1" applyBorder="1" applyAlignment="1" applyProtection="1">
      <alignment horizontal="left" vertical="center"/>
      <protection locked="0"/>
    </xf>
    <xf numFmtId="49" fontId="3" fillId="0" borderId="26" xfId="5" applyNumberFormat="1" applyFont="1" applyBorder="1" applyAlignment="1">
      <alignment horizontal="center"/>
    </xf>
    <xf numFmtId="176" fontId="6" fillId="6" borderId="5" xfId="1" applyFont="1" applyFill="1" applyBorder="1" applyAlignment="1" applyProtection="1">
      <alignment wrapText="1"/>
      <protection locked="0"/>
    </xf>
    <xf numFmtId="176" fontId="3" fillId="0" borderId="5" xfId="5" applyFont="1" applyBorder="1" applyAlignment="1" applyProtection="1">
      <alignment horizontal="center"/>
      <protection locked="0"/>
    </xf>
    <xf numFmtId="176" fontId="6" fillId="0" borderId="5" xfId="1" applyNumberFormat="1" applyFont="1" applyFill="1" applyBorder="1" applyAlignment="1" applyProtection="1">
      <alignment horizontal="left" vertical="center" wrapText="1"/>
      <protection locked="0"/>
    </xf>
    <xf numFmtId="176" fontId="3" fillId="0" borderId="7" xfId="5" applyFont="1" applyFill="1" applyBorder="1" applyAlignment="1" applyProtection="1">
      <alignment horizontal="left" vertical="center"/>
      <protection locked="0"/>
    </xf>
    <xf numFmtId="176" fontId="6" fillId="6" borderId="5" xfId="1" applyFont="1" applyFill="1" applyBorder="1" applyProtection="1">
      <protection locked="0"/>
    </xf>
    <xf numFmtId="176" fontId="7" fillId="6" borderId="5" xfId="1" applyFont="1" applyFill="1" applyBorder="1" applyAlignment="1" applyProtection="1">
      <alignment horizontal="left"/>
      <protection locked="0"/>
    </xf>
    <xf numFmtId="176" fontId="3" fillId="0" borderId="7" xfId="5" applyFont="1" applyFill="1" applyBorder="1" applyAlignment="1" applyProtection="1">
      <alignment horizontal="center" vertical="center"/>
      <protection locked="0"/>
    </xf>
    <xf numFmtId="176" fontId="6" fillId="7" borderId="5" xfId="1" applyFont="1" applyFill="1" applyBorder="1" applyAlignment="1" applyProtection="1">
      <alignment wrapText="1"/>
      <protection locked="0"/>
    </xf>
    <xf numFmtId="176" fontId="3" fillId="7" borderId="5" xfId="5" applyFont="1" applyFill="1" applyBorder="1" applyAlignment="1" applyProtection="1">
      <alignment horizontal="center"/>
      <protection locked="0"/>
    </xf>
    <xf numFmtId="176" fontId="6" fillId="7" borderId="5" xfId="1" applyNumberFormat="1" applyFont="1" applyFill="1" applyBorder="1" applyAlignment="1" applyProtection="1">
      <alignment horizontal="left" vertical="center" wrapText="1"/>
      <protection locked="0"/>
    </xf>
    <xf numFmtId="176" fontId="3" fillId="7" borderId="7" xfId="5" applyFont="1" applyFill="1" applyBorder="1" applyAlignment="1" applyProtection="1">
      <alignment horizontal="left" vertical="center"/>
      <protection locked="0"/>
    </xf>
    <xf numFmtId="176" fontId="6" fillId="7" borderId="10" xfId="1" applyNumberFormat="1" applyFont="1" applyFill="1" applyBorder="1" applyAlignment="1" applyProtection="1">
      <alignment horizontal="left" vertical="center" wrapText="1"/>
      <protection locked="0"/>
    </xf>
    <xf numFmtId="176" fontId="6" fillId="7" borderId="10" xfId="1" applyFont="1" applyFill="1" applyBorder="1" applyAlignment="1" applyProtection="1">
      <alignment wrapText="1"/>
      <protection locked="0"/>
    </xf>
    <xf numFmtId="176" fontId="3" fillId="7" borderId="10" xfId="5" applyFont="1" applyFill="1" applyBorder="1" applyAlignment="1" applyProtection="1">
      <alignment horizontal="center"/>
      <protection locked="0"/>
    </xf>
    <xf numFmtId="176" fontId="6" fillId="7" borderId="10" xfId="1" applyNumberFormat="1" applyFont="1" applyFill="1" applyBorder="1" applyAlignment="1" applyProtection="1">
      <alignment horizontal="center" vertical="center"/>
      <protection locked="0"/>
    </xf>
    <xf numFmtId="176" fontId="6" fillId="7" borderId="5" xfId="1" applyFont="1" applyFill="1" applyBorder="1" applyProtection="1">
      <protection locked="0"/>
    </xf>
    <xf numFmtId="176" fontId="20" fillId="0" borderId="25" xfId="5" applyFont="1" applyFill="1" applyBorder="1" applyAlignment="1" applyProtection="1">
      <alignment horizontal="left" vertical="center"/>
      <protection locked="0"/>
    </xf>
    <xf numFmtId="176" fontId="20" fillId="0" borderId="7" xfId="5" applyFont="1" applyFill="1" applyBorder="1" applyAlignment="1" applyProtection="1">
      <alignment horizontal="left" vertical="center"/>
      <protection locked="0"/>
    </xf>
    <xf numFmtId="176" fontId="20" fillId="0" borderId="7" xfId="5" applyFont="1" applyFill="1" applyBorder="1" applyAlignment="1" applyProtection="1">
      <alignment horizontal="center" vertical="center"/>
      <protection locked="0"/>
    </xf>
    <xf numFmtId="176" fontId="20" fillId="0" borderId="7" xfId="5" applyFont="1" applyFill="1" applyBorder="1" applyAlignment="1" applyProtection="1">
      <alignment horizontal="left" vertical="center" wrapText="1"/>
      <protection locked="0"/>
    </xf>
    <xf numFmtId="176" fontId="20" fillId="0" borderId="0" xfId="5" applyFont="1"/>
    <xf numFmtId="176" fontId="22" fillId="0" borderId="0" xfId="5" applyFont="1"/>
    <xf numFmtId="176" fontId="23" fillId="0" borderId="0" xfId="5" applyFont="1"/>
    <xf numFmtId="176" fontId="22" fillId="0" borderId="0" xfId="5" applyFont="1" applyFill="1"/>
    <xf numFmtId="176" fontId="24" fillId="0" borderId="0" xfId="5" applyFont="1" applyFill="1"/>
    <xf numFmtId="176" fontId="21" fillId="6" borderId="5" xfId="1" applyFont="1" applyFill="1" applyBorder="1" applyProtection="1">
      <protection locked="0"/>
    </xf>
    <xf numFmtId="176" fontId="22" fillId="0" borderId="7" xfId="5" applyFont="1" applyFill="1" applyBorder="1" applyAlignment="1" applyProtection="1">
      <alignment horizontal="left" vertical="center"/>
      <protection locked="0"/>
    </xf>
    <xf numFmtId="49" fontId="22" fillId="0" borderId="26" xfId="5" applyNumberFormat="1" applyFont="1" applyBorder="1" applyAlignment="1">
      <alignment horizontal="center"/>
    </xf>
    <xf numFmtId="176" fontId="23" fillId="6" borderId="5" xfId="1" applyFont="1" applyFill="1" applyBorder="1" applyAlignment="1" applyProtection="1">
      <alignment wrapText="1"/>
      <protection locked="0"/>
    </xf>
    <xf numFmtId="176" fontId="23" fillId="0" borderId="5" xfId="5" applyFont="1" applyBorder="1" applyAlignment="1" applyProtection="1">
      <alignment horizontal="center"/>
      <protection locked="0"/>
    </xf>
    <xf numFmtId="176" fontId="22" fillId="0" borderId="5" xfId="1" applyNumberFormat="1" applyFont="1" applyFill="1" applyBorder="1" applyAlignment="1" applyProtection="1">
      <alignment horizontal="left" vertical="center" wrapText="1"/>
      <protection locked="0"/>
    </xf>
    <xf numFmtId="176" fontId="22" fillId="0" borderId="5" xfId="1" applyNumberFormat="1" applyFont="1" applyFill="1" applyBorder="1" applyAlignment="1" applyProtection="1">
      <alignment horizontal="center" vertical="center"/>
      <protection locked="0"/>
    </xf>
    <xf numFmtId="176" fontId="21" fillId="6" borderId="16" xfId="1" applyFont="1" applyFill="1" applyBorder="1" applyAlignment="1" applyProtection="1">
      <alignment wrapText="1"/>
      <protection locked="0"/>
    </xf>
    <xf numFmtId="9" fontId="22" fillId="0" borderId="0" xfId="5" applyNumberFormat="1" applyFont="1"/>
    <xf numFmtId="176" fontId="6" fillId="0" borderId="5" xfId="1" applyNumberFormat="1" applyFont="1" applyFill="1" applyBorder="1" applyAlignment="1" applyProtection="1">
      <alignment horizontal="center" vertical="center"/>
      <protection locked="0"/>
    </xf>
    <xf numFmtId="176" fontId="20" fillId="0" borderId="5" xfId="5" applyFont="1" applyBorder="1" applyAlignment="1" applyProtection="1">
      <alignment horizontal="center"/>
      <protection locked="0"/>
    </xf>
    <xf numFmtId="176" fontId="13" fillId="5" borderId="3" xfId="1" applyFont="1" applyFill="1" applyBorder="1" applyAlignment="1" applyProtection="1">
      <alignment horizontal="right"/>
      <protection locked="0"/>
    </xf>
    <xf numFmtId="176" fontId="13" fillId="5" borderId="4" xfId="1" applyFont="1" applyFill="1" applyBorder="1" applyAlignment="1" applyProtection="1">
      <alignment horizontal="right"/>
      <protection locked="0"/>
    </xf>
    <xf numFmtId="176" fontId="5" fillId="2" borderId="5" xfId="1" applyFont="1" applyFill="1" applyBorder="1" applyAlignment="1" applyProtection="1">
      <alignment horizontal="left" vertical="center" wrapText="1"/>
      <protection locked="0"/>
    </xf>
    <xf numFmtId="176" fontId="5" fillId="2" borderId="7" xfId="1" applyFont="1" applyFill="1" applyBorder="1" applyAlignment="1" applyProtection="1">
      <alignment horizontal="left" vertical="center" wrapText="1"/>
      <protection locked="0"/>
    </xf>
    <xf numFmtId="176" fontId="0" fillId="0" borderId="0" xfId="0" applyAlignment="1">
      <alignment vertical="center"/>
    </xf>
    <xf numFmtId="49" fontId="30" fillId="0" borderId="5" xfId="0" applyNumberFormat="1" applyFont="1" applyFill="1" applyBorder="1" applyAlignment="1">
      <alignment horizontal="center" vertical="center"/>
    </xf>
    <xf numFmtId="176" fontId="17" fillId="0" borderId="5" xfId="0" applyFont="1" applyFill="1" applyBorder="1" applyAlignment="1">
      <alignment horizontal="left" vertical="center"/>
    </xf>
    <xf numFmtId="176" fontId="17" fillId="0" borderId="5" xfId="0" applyFont="1" applyFill="1" applyBorder="1" applyAlignment="1">
      <alignment horizontal="right" vertical="center"/>
    </xf>
    <xf numFmtId="177" fontId="32" fillId="0" borderId="5" xfId="7" applyNumberFormat="1" applyFont="1" applyFill="1" applyBorder="1" applyAlignment="1">
      <alignment horizontal="right" vertical="center"/>
    </xf>
    <xf numFmtId="176" fontId="32" fillId="0" borderId="5" xfId="0" applyFont="1" applyFill="1" applyBorder="1" applyAlignment="1">
      <alignment horizontal="left" vertical="center" wrapText="1"/>
    </xf>
    <xf numFmtId="49" fontId="30" fillId="8" borderId="5" xfId="0" applyNumberFormat="1" applyFont="1" applyFill="1" applyBorder="1" applyAlignment="1">
      <alignment horizontal="center" vertical="center"/>
    </xf>
    <xf numFmtId="176" fontId="17" fillId="0" borderId="5" xfId="0" applyFont="1" applyFill="1" applyBorder="1" applyAlignment="1">
      <alignment vertical="center" wrapText="1"/>
    </xf>
    <xf numFmtId="176" fontId="17" fillId="8" borderId="5" xfId="0" applyFont="1" applyFill="1" applyBorder="1" applyAlignment="1">
      <alignment vertical="center" wrapText="1"/>
    </xf>
    <xf numFmtId="176" fontId="31" fillId="8" borderId="5" xfId="6" applyFont="1" applyFill="1" applyBorder="1" applyAlignment="1">
      <alignment horizontal="left" vertical="center" wrapText="1"/>
    </xf>
    <xf numFmtId="176" fontId="17" fillId="8" borderId="5" xfId="0" applyFont="1" applyFill="1" applyBorder="1" applyAlignment="1">
      <alignment horizontal="left" vertical="center"/>
    </xf>
    <xf numFmtId="176" fontId="17" fillId="8" borderId="5" xfId="0" applyFont="1" applyFill="1" applyBorder="1" applyAlignment="1">
      <alignment horizontal="right" vertical="center"/>
    </xf>
    <xf numFmtId="177" fontId="32" fillId="8" borderId="5" xfId="7" applyNumberFormat="1" applyFont="1" applyFill="1" applyBorder="1" applyAlignment="1">
      <alignment horizontal="right" vertical="center"/>
    </xf>
    <xf numFmtId="176" fontId="32" fillId="8" borderId="5" xfId="0" applyFont="1" applyFill="1" applyBorder="1" applyAlignment="1">
      <alignment horizontal="left" vertical="center" wrapText="1"/>
    </xf>
    <xf numFmtId="176" fontId="0" fillId="8" borderId="0" xfId="0" applyFill="1" applyAlignment="1">
      <alignment vertical="center"/>
    </xf>
    <xf numFmtId="176" fontId="17" fillId="8" borderId="5" xfId="0" applyFont="1" applyFill="1" applyBorder="1" applyAlignment="1">
      <alignment horizontal="left" vertical="center" wrapText="1"/>
    </xf>
    <xf numFmtId="176" fontId="32" fillId="0" borderId="5" xfId="0" applyFont="1" applyFill="1" applyBorder="1" applyAlignment="1">
      <alignment horizontal="left" vertical="center"/>
    </xf>
    <xf numFmtId="176" fontId="17" fillId="0" borderId="0" xfId="0" applyFont="1" applyFill="1" applyBorder="1" applyAlignment="1">
      <alignment horizontal="right" vertical="center"/>
    </xf>
    <xf numFmtId="176" fontId="17" fillId="8" borderId="0" xfId="0" applyFont="1" applyFill="1" applyBorder="1" applyAlignment="1">
      <alignment horizontal="right" vertical="center"/>
    </xf>
    <xf numFmtId="176" fontId="17" fillId="8" borderId="17" xfId="0" applyFont="1" applyFill="1" applyBorder="1" applyAlignment="1">
      <alignment vertical="center" wrapText="1"/>
    </xf>
    <xf numFmtId="176" fontId="33" fillId="8" borderId="5" xfId="0" applyFont="1" applyFill="1" applyBorder="1" applyAlignment="1">
      <alignment horizontal="left" vertical="center" wrapText="1"/>
    </xf>
    <xf numFmtId="176" fontId="33" fillId="8" borderId="5" xfId="0" applyFont="1" applyFill="1" applyBorder="1" applyAlignment="1">
      <alignment horizontal="center" vertical="center" wrapText="1"/>
    </xf>
    <xf numFmtId="176" fontId="31" fillId="0" borderId="5" xfId="2" applyFont="1" applyFill="1" applyBorder="1" applyAlignment="1">
      <alignment horizontal="left" vertical="center"/>
    </xf>
    <xf numFmtId="176" fontId="32" fillId="0" borderId="5" xfId="0" applyFont="1" applyFill="1" applyBorder="1" applyAlignment="1">
      <alignment vertical="center" wrapText="1"/>
    </xf>
    <xf numFmtId="176" fontId="34" fillId="3" borderId="5" xfId="0" applyFont="1" applyFill="1" applyBorder="1" applyAlignment="1">
      <alignment horizontal="left" vertical="center" wrapText="1"/>
    </xf>
    <xf numFmtId="176" fontId="29" fillId="3" borderId="5" xfId="0" applyFont="1" applyFill="1" applyBorder="1" applyAlignment="1">
      <alignment horizontal="left" vertical="center" wrapText="1"/>
    </xf>
    <xf numFmtId="176" fontId="29" fillId="3" borderId="5" xfId="0" applyFont="1" applyFill="1" applyBorder="1" applyAlignment="1">
      <alignment horizontal="center" vertical="center" wrapText="1"/>
    </xf>
    <xf numFmtId="176" fontId="32" fillId="8" borderId="5" xfId="0" applyFont="1" applyFill="1" applyBorder="1" applyAlignment="1">
      <alignment horizontal="right" vertical="center"/>
    </xf>
    <xf numFmtId="176" fontId="0" fillId="8" borderId="0" xfId="0" applyFont="1" applyFill="1" applyAlignment="1">
      <alignment vertical="center"/>
    </xf>
    <xf numFmtId="176" fontId="29" fillId="3" borderId="20" xfId="0" applyFont="1" applyFill="1" applyBorder="1" applyAlignment="1">
      <alignment vertical="center" wrapText="1"/>
    </xf>
    <xf numFmtId="176" fontId="29" fillId="3" borderId="3" xfId="0" applyFont="1" applyFill="1" applyBorder="1" applyAlignment="1">
      <alignment vertical="center" wrapText="1"/>
    </xf>
    <xf numFmtId="176" fontId="29" fillId="3" borderId="4" xfId="0" applyFont="1" applyFill="1" applyBorder="1" applyAlignment="1">
      <alignment vertical="center" wrapText="1"/>
    </xf>
    <xf numFmtId="176" fontId="37" fillId="3" borderId="5" xfId="0" applyFont="1" applyFill="1" applyBorder="1" applyAlignment="1">
      <alignment horizontal="center" vertical="center"/>
    </xf>
    <xf numFmtId="176" fontId="38" fillId="3" borderId="3" xfId="0" applyFont="1" applyFill="1" applyBorder="1" applyAlignment="1">
      <alignment vertical="center" wrapText="1"/>
    </xf>
    <xf numFmtId="176" fontId="38" fillId="3" borderId="4" xfId="0" applyFont="1" applyFill="1" applyBorder="1" applyAlignment="1">
      <alignment vertical="center" wrapText="1"/>
    </xf>
    <xf numFmtId="176" fontId="39" fillId="3" borderId="5" xfId="0" applyFont="1" applyFill="1" applyBorder="1" applyAlignment="1">
      <alignment horizontal="center" vertical="center"/>
    </xf>
    <xf numFmtId="176" fontId="7" fillId="6" borderId="5" xfId="1" applyFont="1" applyFill="1" applyBorder="1" applyAlignment="1" applyProtection="1">
      <alignment horizontal="center"/>
      <protection locked="0"/>
    </xf>
    <xf numFmtId="176" fontId="6" fillId="6" borderId="5" xfId="1" applyFont="1" applyFill="1" applyBorder="1" applyAlignment="1" applyProtection="1">
      <alignment horizontal="center"/>
      <protection locked="0"/>
    </xf>
    <xf numFmtId="178" fontId="6" fillId="0" borderId="10" xfId="1" applyNumberFormat="1" applyFont="1" applyFill="1" applyBorder="1" applyAlignment="1" applyProtection="1">
      <alignment horizontal="center" vertical="center" wrapText="1"/>
      <protection locked="0"/>
    </xf>
    <xf numFmtId="178" fontId="6" fillId="0" borderId="5" xfId="1" applyNumberFormat="1" applyFont="1" applyFill="1" applyBorder="1" applyAlignment="1" applyProtection="1">
      <alignment horizontal="center" vertical="center" wrapText="1"/>
      <protection locked="0"/>
    </xf>
    <xf numFmtId="178" fontId="22" fillId="0" borderId="5" xfId="1" applyNumberFormat="1" applyFont="1" applyFill="1" applyBorder="1" applyAlignment="1" applyProtection="1">
      <alignment horizontal="center" vertical="center" wrapText="1"/>
      <protection locked="0"/>
    </xf>
    <xf numFmtId="178" fontId="6" fillId="7" borderId="5" xfId="1" applyNumberFormat="1" applyFont="1" applyFill="1" applyBorder="1" applyAlignment="1" applyProtection="1">
      <alignment horizontal="center" vertical="center" wrapText="1"/>
      <protection locked="0"/>
    </xf>
    <xf numFmtId="178" fontId="6" fillId="7" borderId="10" xfId="1" applyNumberFormat="1" applyFont="1" applyFill="1" applyBorder="1" applyAlignment="1" applyProtection="1">
      <alignment horizontal="center" vertical="center" wrapText="1"/>
      <protection locked="0"/>
    </xf>
    <xf numFmtId="178" fontId="17" fillId="0" borderId="5" xfId="0" applyNumberFormat="1" applyFont="1" applyFill="1" applyBorder="1" applyAlignment="1">
      <alignment horizontal="right" vertical="center"/>
    </xf>
    <xf numFmtId="178" fontId="17" fillId="8" borderId="5" xfId="0" applyNumberFormat="1" applyFont="1" applyFill="1" applyBorder="1" applyAlignment="1">
      <alignment horizontal="right" vertical="center"/>
    </xf>
    <xf numFmtId="178" fontId="32" fillId="8" borderId="5" xfId="0" applyNumberFormat="1" applyFont="1" applyFill="1" applyBorder="1" applyAlignment="1">
      <alignment horizontal="right" vertical="center"/>
    </xf>
    <xf numFmtId="176" fontId="6" fillId="7" borderId="5" xfId="1" applyFont="1" applyFill="1" applyBorder="1" applyAlignment="1" applyProtection="1">
      <alignment horizontal="center"/>
      <protection locked="0"/>
    </xf>
    <xf numFmtId="176" fontId="0" fillId="0" borderId="0" xfId="0" applyBorder="1" applyAlignment="1">
      <alignment vertical="center"/>
    </xf>
    <xf numFmtId="176" fontId="0" fillId="8" borderId="0" xfId="0" applyFill="1" applyBorder="1" applyAlignment="1">
      <alignment vertical="center"/>
    </xf>
    <xf numFmtId="176" fontId="0" fillId="0" borderId="0" xfId="0" applyBorder="1"/>
    <xf numFmtId="176" fontId="0" fillId="8" borderId="0" xfId="0" applyFont="1" applyFill="1" applyBorder="1" applyAlignment="1">
      <alignment vertical="center"/>
    </xf>
    <xf numFmtId="176" fontId="40" fillId="6" borderId="5" xfId="1" applyFont="1" applyFill="1" applyBorder="1" applyAlignment="1" applyProtection="1">
      <alignment wrapText="1"/>
      <protection locked="0"/>
    </xf>
    <xf numFmtId="176" fontId="40" fillId="0" borderId="5" xfId="5" applyFont="1" applyBorder="1" applyAlignment="1" applyProtection="1">
      <alignment horizontal="center"/>
      <protection locked="0"/>
    </xf>
    <xf numFmtId="176" fontId="40" fillId="7" borderId="5" xfId="1" applyNumberFormat="1" applyFont="1" applyFill="1" applyBorder="1" applyAlignment="1" applyProtection="1">
      <alignment horizontal="left" vertical="center" wrapText="1"/>
      <protection locked="0"/>
    </xf>
    <xf numFmtId="178" fontId="40" fillId="0" borderId="5" xfId="1" applyNumberFormat="1" applyFont="1" applyFill="1" applyBorder="1" applyAlignment="1" applyProtection="1">
      <alignment horizontal="center" vertical="center" wrapText="1"/>
      <protection locked="0"/>
    </xf>
    <xf numFmtId="176" fontId="40" fillId="0" borderId="10" xfId="1" applyNumberFormat="1" applyFont="1" applyFill="1" applyBorder="1" applyAlignment="1" applyProtection="1">
      <alignment horizontal="center" vertical="center"/>
      <protection locked="0"/>
    </xf>
    <xf numFmtId="176" fontId="41" fillId="0" borderId="7" xfId="5" applyFont="1" applyFill="1" applyBorder="1" applyAlignment="1" applyProtection="1">
      <alignment horizontal="left" vertical="center"/>
      <protection locked="0"/>
    </xf>
    <xf numFmtId="176" fontId="40" fillId="6" borderId="5" xfId="1" applyFont="1" applyFill="1" applyBorder="1" applyProtection="1">
      <protection locked="0"/>
    </xf>
    <xf numFmtId="176" fontId="40" fillId="6" borderId="5" xfId="1" applyFont="1" applyFill="1" applyBorder="1" applyAlignment="1" applyProtection="1">
      <alignment horizontal="center"/>
      <protection locked="0"/>
    </xf>
    <xf numFmtId="176" fontId="40" fillId="0" borderId="0" xfId="5" applyFont="1"/>
    <xf numFmtId="176" fontId="40" fillId="7" borderId="5" xfId="1" applyFont="1" applyFill="1" applyBorder="1" applyAlignment="1" applyProtection="1">
      <alignment wrapText="1"/>
      <protection locked="0"/>
    </xf>
    <xf numFmtId="176" fontId="40" fillId="7" borderId="5" xfId="1" applyFont="1" applyFill="1" applyBorder="1" applyProtection="1">
      <protection locked="0"/>
    </xf>
    <xf numFmtId="176" fontId="40" fillId="7" borderId="10" xfId="1" applyFont="1" applyFill="1" applyBorder="1" applyAlignment="1" applyProtection="1">
      <alignment wrapText="1"/>
      <protection locked="0"/>
    </xf>
    <xf numFmtId="176" fontId="40" fillId="0" borderId="5" xfId="1" applyNumberFormat="1" applyFont="1" applyFill="1" applyBorder="1" applyAlignment="1" applyProtection="1">
      <alignment horizontal="left" vertical="center" wrapText="1"/>
      <protection locked="0"/>
    </xf>
    <xf numFmtId="176" fontId="40" fillId="0" borderId="7" xfId="5" applyFont="1" applyFill="1" applyBorder="1" applyAlignment="1" applyProtection="1">
      <alignment horizontal="left" vertical="center"/>
      <protection locked="0"/>
    </xf>
    <xf numFmtId="176" fontId="41" fillId="6" borderId="5" xfId="1" applyFont="1" applyFill="1" applyBorder="1" applyAlignment="1" applyProtection="1">
      <alignment wrapText="1"/>
      <protection locked="0"/>
    </xf>
    <xf numFmtId="176" fontId="41" fillId="0" borderId="0" xfId="5" applyFont="1"/>
    <xf numFmtId="176" fontId="42" fillId="6" borderId="5" xfId="1" applyFont="1" applyFill="1" applyBorder="1" applyAlignment="1" applyProtection="1">
      <alignment horizontal="left"/>
      <protection locked="0"/>
    </xf>
    <xf numFmtId="176" fontId="40" fillId="0" borderId="7" xfId="5" applyFont="1" applyFill="1" applyBorder="1" applyAlignment="1" applyProtection="1">
      <alignment horizontal="center" vertical="center"/>
      <protection locked="0"/>
    </xf>
    <xf numFmtId="176" fontId="41" fillId="0" borderId="25" xfId="5" applyFont="1" applyFill="1" applyBorder="1" applyAlignment="1" applyProtection="1">
      <alignment horizontal="left" vertical="center"/>
      <protection locked="0"/>
    </xf>
    <xf numFmtId="176" fontId="41" fillId="6" borderId="16" xfId="1" applyFont="1" applyFill="1" applyBorder="1" applyAlignment="1" applyProtection="1">
      <alignment wrapText="1"/>
      <protection locked="0"/>
    </xf>
    <xf numFmtId="176" fontId="43" fillId="0" borderId="5" xfId="0" applyFont="1" applyFill="1" applyBorder="1" applyAlignment="1">
      <alignment horizontal="left" vertical="center" wrapText="1"/>
    </xf>
    <xf numFmtId="176" fontId="43" fillId="0" borderId="5" xfId="0" applyFont="1" applyFill="1" applyBorder="1" applyAlignment="1">
      <alignment horizontal="left" vertical="center"/>
    </xf>
    <xf numFmtId="176" fontId="43" fillId="0" borderId="5" xfId="0" applyFont="1" applyFill="1" applyBorder="1" applyAlignment="1">
      <alignment horizontal="right" vertical="center"/>
    </xf>
    <xf numFmtId="178" fontId="43" fillId="0" borderId="5" xfId="0" applyNumberFormat="1" applyFont="1" applyFill="1" applyBorder="1" applyAlignment="1">
      <alignment horizontal="right" vertical="center"/>
    </xf>
    <xf numFmtId="177" fontId="43" fillId="0" borderId="5" xfId="7" applyNumberFormat="1" applyFont="1" applyFill="1" applyBorder="1" applyAlignment="1">
      <alignment horizontal="right" vertical="center"/>
    </xf>
    <xf numFmtId="176" fontId="44" fillId="0" borderId="0" xfId="0" applyFont="1" applyAlignment="1">
      <alignment vertical="center"/>
    </xf>
    <xf numFmtId="176" fontId="43" fillId="0" borderId="5" xfId="0" applyFont="1" applyFill="1" applyBorder="1" applyAlignment="1">
      <alignment vertical="center" wrapText="1"/>
    </xf>
    <xf numFmtId="176" fontId="43" fillId="0" borderId="0" xfId="0" applyFont="1" applyFill="1" applyBorder="1" applyAlignment="1">
      <alignment horizontal="right" vertical="center"/>
    </xf>
    <xf numFmtId="176" fontId="43" fillId="8" borderId="5" xfId="0" applyFont="1" applyFill="1" applyBorder="1" applyAlignment="1">
      <alignment horizontal="left" vertical="center" wrapText="1"/>
    </xf>
    <xf numFmtId="176" fontId="43" fillId="8" borderId="5" xfId="0" applyFont="1" applyFill="1" applyBorder="1" applyAlignment="1">
      <alignment horizontal="left" vertical="center"/>
    </xf>
    <xf numFmtId="176" fontId="43" fillId="8" borderId="5" xfId="0" applyFont="1" applyFill="1" applyBorder="1" applyAlignment="1">
      <alignment horizontal="right" vertical="center"/>
    </xf>
    <xf numFmtId="178" fontId="43" fillId="8" borderId="5" xfId="0" applyNumberFormat="1" applyFont="1" applyFill="1" applyBorder="1" applyAlignment="1">
      <alignment horizontal="right" vertical="center"/>
    </xf>
    <xf numFmtId="177" fontId="43" fillId="8" borderId="5" xfId="7" applyNumberFormat="1" applyFont="1" applyFill="1" applyBorder="1" applyAlignment="1">
      <alignment horizontal="right" vertical="center"/>
    </xf>
    <xf numFmtId="176" fontId="44" fillId="8" borderId="0" xfId="0" applyFont="1" applyFill="1" applyAlignment="1">
      <alignment vertical="center"/>
    </xf>
    <xf numFmtId="176" fontId="43" fillId="8" borderId="5" xfId="0" applyFont="1" applyFill="1" applyBorder="1" applyAlignment="1">
      <alignment vertical="center" wrapText="1"/>
    </xf>
    <xf numFmtId="176" fontId="43" fillId="0" borderId="5" xfId="2" applyFont="1" applyFill="1" applyBorder="1" applyAlignment="1">
      <alignment horizontal="left" vertical="center"/>
    </xf>
    <xf numFmtId="176" fontId="40" fillId="3" borderId="5" xfId="1" applyNumberFormat="1" applyFont="1" applyFill="1" applyBorder="1" applyAlignment="1" applyProtection="1">
      <alignment horizontal="center" vertical="center" wrapText="1"/>
      <protection locked="0"/>
    </xf>
    <xf numFmtId="176" fontId="40" fillId="3" borderId="5" xfId="1" applyFont="1" applyFill="1" applyBorder="1" applyAlignment="1" applyProtection="1">
      <alignment horizontal="center" vertical="center" wrapText="1"/>
      <protection locked="0"/>
    </xf>
    <xf numFmtId="176" fontId="23" fillId="0" borderId="0" xfId="5" applyFont="1" applyAlignment="1">
      <alignment wrapText="1"/>
    </xf>
    <xf numFmtId="176" fontId="25" fillId="0" borderId="0" xfId="0" applyFont="1" applyAlignment="1">
      <alignment vertical="center"/>
    </xf>
    <xf numFmtId="176" fontId="33" fillId="0" borderId="0" xfId="0" applyFont="1" applyFill="1" applyBorder="1" applyAlignment="1">
      <alignment horizontal="right" vertical="center"/>
    </xf>
    <xf numFmtId="176" fontId="25" fillId="8" borderId="0" xfId="0" applyFont="1" applyFill="1" applyAlignment="1">
      <alignment vertical="center"/>
    </xf>
    <xf numFmtId="176" fontId="33" fillId="8" borderId="0" xfId="0" applyFont="1" applyFill="1" applyBorder="1" applyAlignment="1">
      <alignment horizontal="right" vertical="center"/>
    </xf>
    <xf numFmtId="176" fontId="25" fillId="0" borderId="0" xfId="0" applyFont="1" applyBorder="1" applyAlignment="1">
      <alignment vertical="center"/>
    </xf>
    <xf numFmtId="176" fontId="40" fillId="0" borderId="0" xfId="5" applyFont="1" applyAlignment="1">
      <alignment vertical="center" wrapText="1"/>
    </xf>
    <xf numFmtId="176" fontId="25" fillId="8" borderId="0" xfId="0" applyFont="1" applyFill="1" applyBorder="1" applyAlignment="1">
      <alignment vertical="center"/>
    </xf>
    <xf numFmtId="176" fontId="33" fillId="8" borderId="5" xfId="0" applyFont="1" applyFill="1" applyBorder="1" applyAlignment="1">
      <alignment horizontal="left" vertical="center"/>
    </xf>
    <xf numFmtId="176" fontId="22" fillId="0" borderId="5" xfId="1" applyNumberFormat="1" applyFont="1" applyFill="1" applyBorder="1" applyAlignment="1" applyProtection="1">
      <alignment horizontal="left" vertical="center"/>
      <protection locked="0"/>
    </xf>
    <xf numFmtId="176" fontId="3" fillId="0" borderId="0" xfId="5" applyFont="1" applyAlignment="1">
      <alignment wrapText="1"/>
    </xf>
    <xf numFmtId="176" fontId="22" fillId="0" borderId="10" xfId="1" applyNumberFormat="1" applyFont="1" applyFill="1" applyBorder="1" applyAlignment="1" applyProtection="1">
      <alignment horizontal="center" vertical="center"/>
      <protection locked="0"/>
    </xf>
    <xf numFmtId="176" fontId="45" fillId="0" borderId="10" xfId="1" applyNumberFormat="1" applyFont="1" applyFill="1" applyBorder="1" applyAlignment="1" applyProtection="1">
      <alignment horizontal="center" vertical="center"/>
      <protection locked="0"/>
    </xf>
    <xf numFmtId="176" fontId="21" fillId="7" borderId="5" xfId="1" applyFont="1" applyFill="1" applyBorder="1" applyAlignment="1" applyProtection="1">
      <alignment wrapText="1"/>
      <protection locked="0"/>
    </xf>
    <xf numFmtId="176" fontId="46" fillId="7" borderId="5" xfId="1" applyFont="1" applyFill="1" applyBorder="1" applyAlignment="1" applyProtection="1">
      <alignment wrapText="1"/>
      <protection locked="0"/>
    </xf>
    <xf numFmtId="176" fontId="41" fillId="6" borderId="5" xfId="1" applyFont="1" applyFill="1" applyBorder="1" applyProtection="1">
      <protection locked="0"/>
    </xf>
    <xf numFmtId="176" fontId="23" fillId="6" borderId="3" xfId="1" applyFont="1" applyFill="1" applyBorder="1" applyAlignment="1" applyProtection="1">
      <alignment wrapText="1"/>
      <protection locked="0"/>
    </xf>
    <xf numFmtId="176" fontId="21" fillId="6" borderId="5" xfId="1" applyFont="1" applyFill="1" applyBorder="1" applyAlignment="1" applyProtection="1">
      <alignment wrapText="1"/>
      <protection locked="0"/>
    </xf>
    <xf numFmtId="176" fontId="26" fillId="0" borderId="0" xfId="0" applyFont="1" applyAlignment="1">
      <alignment horizontal="center" vertical="center"/>
    </xf>
    <xf numFmtId="176" fontId="26" fillId="0" borderId="0" xfId="0" applyFont="1" applyAlignment="1">
      <alignment horizontal="right" vertical="center" wrapText="1"/>
    </xf>
    <xf numFmtId="176" fontId="27" fillId="9" borderId="0" xfId="0" applyFont="1" applyFill="1" applyAlignment="1">
      <alignment vertical="center" wrapText="1"/>
    </xf>
    <xf numFmtId="176" fontId="51" fillId="10" borderId="5" xfId="0" applyFont="1" applyFill="1" applyBorder="1" applyAlignment="1">
      <alignment horizontal="center" vertical="center"/>
    </xf>
    <xf numFmtId="176" fontId="26" fillId="0" borderId="5" xfId="0" applyFont="1" applyBorder="1" applyAlignment="1">
      <alignment horizontal="left" vertical="center" wrapText="1"/>
    </xf>
    <xf numFmtId="43" fontId="26" fillId="0" borderId="5" xfId="24" applyFont="1" applyBorder="1" applyAlignment="1">
      <alignment vertical="center"/>
    </xf>
    <xf numFmtId="43" fontId="26" fillId="0" borderId="5" xfId="24" applyNumberFormat="1" applyFont="1" applyBorder="1" applyAlignment="1">
      <alignment vertical="center"/>
    </xf>
    <xf numFmtId="176" fontId="26" fillId="0" borderId="5" xfId="0" applyFont="1" applyBorder="1" applyAlignment="1">
      <alignment horizontal="center" vertical="center" wrapText="1"/>
    </xf>
    <xf numFmtId="176" fontId="52" fillId="8" borderId="0" xfId="0" applyFont="1" applyFill="1" applyBorder="1" applyAlignment="1">
      <alignment horizontal="center" vertical="center"/>
    </xf>
    <xf numFmtId="176" fontId="26" fillId="0" borderId="0" xfId="0" applyFont="1" applyAlignment="1">
      <alignment vertical="center"/>
    </xf>
    <xf numFmtId="179" fontId="26" fillId="0" borderId="0" xfId="0" applyNumberFormat="1" applyFont="1" applyAlignment="1">
      <alignment vertical="center"/>
    </xf>
    <xf numFmtId="0" fontId="26" fillId="0" borderId="5" xfId="0" applyNumberFormat="1" applyFont="1" applyBorder="1" applyAlignment="1">
      <alignment horizontal="center" vertical="center"/>
    </xf>
    <xf numFmtId="176" fontId="0" fillId="0" borderId="0" xfId="0" applyAlignment="1">
      <alignment vertical="center"/>
    </xf>
    <xf numFmtId="176" fontId="40" fillId="6" borderId="16" xfId="1" applyFont="1" applyFill="1" applyBorder="1" applyAlignment="1" applyProtection="1">
      <alignment wrapText="1"/>
      <protection locked="0"/>
    </xf>
    <xf numFmtId="176" fontId="40" fillId="0" borderId="5" xfId="1" applyNumberFormat="1" applyFont="1" applyFill="1" applyBorder="1" applyAlignment="1" applyProtection="1">
      <alignment horizontal="center" vertical="center"/>
      <protection locked="0"/>
    </xf>
    <xf numFmtId="176" fontId="41" fillId="0" borderId="5" xfId="5" applyFont="1" applyBorder="1" applyAlignment="1" applyProtection="1">
      <alignment horizontal="center"/>
      <protection locked="0"/>
    </xf>
    <xf numFmtId="176" fontId="38" fillId="3" borderId="20" xfId="0" applyFont="1" applyFill="1" applyBorder="1" applyAlignment="1">
      <alignment horizontal="center" vertical="center" wrapText="1"/>
    </xf>
    <xf numFmtId="49" fontId="3" fillId="11" borderId="26" xfId="5" applyNumberFormat="1" applyFont="1" applyFill="1" applyBorder="1" applyAlignment="1">
      <alignment horizontal="center"/>
    </xf>
    <xf numFmtId="176" fontId="23" fillId="11" borderId="3" xfId="1" applyFont="1" applyFill="1" applyBorder="1" applyAlignment="1" applyProtection="1">
      <alignment wrapText="1"/>
      <protection locked="0"/>
    </xf>
    <xf numFmtId="176" fontId="23" fillId="11" borderId="5" xfId="5" applyFont="1" applyFill="1" applyBorder="1" applyAlignment="1" applyProtection="1">
      <alignment horizontal="center"/>
      <protection locked="0"/>
    </xf>
    <xf numFmtId="176" fontId="22" fillId="11" borderId="5" xfId="1" applyNumberFormat="1" applyFont="1" applyFill="1" applyBorder="1" applyAlignment="1" applyProtection="1">
      <alignment horizontal="left" vertical="center"/>
      <protection locked="0"/>
    </xf>
    <xf numFmtId="178" fontId="22" fillId="11" borderId="4" xfId="1" applyNumberFormat="1" applyFont="1" applyFill="1" applyBorder="1" applyAlignment="1" applyProtection="1">
      <alignment horizontal="center" vertical="center" wrapText="1"/>
      <protection locked="0"/>
    </xf>
    <xf numFmtId="176" fontId="22" fillId="11" borderId="5" xfId="1" applyNumberFormat="1" applyFont="1" applyFill="1" applyBorder="1" applyAlignment="1" applyProtection="1">
      <alignment horizontal="center" vertical="center"/>
      <protection locked="0"/>
    </xf>
    <xf numFmtId="176" fontId="43" fillId="11" borderId="20" xfId="0" applyFont="1" applyFill="1" applyBorder="1" applyAlignment="1">
      <alignment vertical="center" wrapText="1"/>
    </xf>
    <xf numFmtId="176" fontId="6" fillId="11" borderId="5" xfId="1" applyFont="1" applyFill="1" applyBorder="1" applyProtection="1">
      <protection locked="0"/>
    </xf>
    <xf numFmtId="176" fontId="6" fillId="11" borderId="5" xfId="1" applyFont="1" applyFill="1" applyBorder="1" applyAlignment="1" applyProtection="1">
      <alignment horizontal="center"/>
      <protection locked="0"/>
    </xf>
    <xf numFmtId="176" fontId="6" fillId="11" borderId="5" xfId="1" applyNumberFormat="1" applyFont="1" applyFill="1" applyBorder="1" applyAlignment="1" applyProtection="1">
      <alignment horizontal="left" vertical="center" wrapText="1"/>
      <protection locked="0"/>
    </xf>
    <xf numFmtId="178" fontId="6" fillId="11" borderId="5" xfId="1" applyNumberFormat="1" applyFont="1" applyFill="1" applyBorder="1" applyAlignment="1" applyProtection="1">
      <alignment horizontal="center" vertical="center" wrapText="1"/>
      <protection locked="0"/>
    </xf>
    <xf numFmtId="176" fontId="6" fillId="11" borderId="10" xfId="1" applyNumberFormat="1" applyFont="1" applyFill="1" applyBorder="1" applyAlignment="1" applyProtection="1">
      <alignment horizontal="center" vertical="center"/>
      <protection locked="0"/>
    </xf>
    <xf numFmtId="176" fontId="3" fillId="11" borderId="7" xfId="5" applyFont="1" applyFill="1" applyBorder="1" applyAlignment="1" applyProtection="1">
      <alignment horizontal="center" vertical="center"/>
      <protection locked="0"/>
    </xf>
    <xf numFmtId="176" fontId="53" fillId="0" borderId="0" xfId="5" applyFont="1"/>
    <xf numFmtId="176" fontId="54" fillId="0" borderId="0" xfId="5" applyFont="1"/>
    <xf numFmtId="176" fontId="6" fillId="11" borderId="5" xfId="1" applyFont="1" applyFill="1" applyBorder="1" applyAlignment="1" applyProtection="1">
      <alignment wrapText="1"/>
      <protection locked="0"/>
    </xf>
    <xf numFmtId="176" fontId="3" fillId="11" borderId="5" xfId="5" applyFont="1" applyFill="1" applyBorder="1" applyAlignment="1" applyProtection="1">
      <alignment horizontal="center"/>
      <protection locked="0"/>
    </xf>
    <xf numFmtId="176" fontId="3" fillId="11" borderId="7" xfId="5" applyFont="1" applyFill="1" applyBorder="1" applyAlignment="1" applyProtection="1">
      <alignment horizontal="left" vertical="center"/>
      <protection locked="0"/>
    </xf>
    <xf numFmtId="176" fontId="3" fillId="11" borderId="0" xfId="5" applyFont="1" applyFill="1"/>
    <xf numFmtId="49" fontId="3" fillId="11" borderId="24" xfId="5" applyNumberFormat="1" applyFont="1" applyFill="1" applyBorder="1" applyAlignment="1">
      <alignment horizontal="center"/>
    </xf>
    <xf numFmtId="176" fontId="6" fillId="11" borderId="10" xfId="1" applyFont="1" applyFill="1" applyBorder="1" applyAlignment="1" applyProtection="1">
      <alignment wrapText="1"/>
      <protection locked="0"/>
    </xf>
    <xf numFmtId="176" fontId="3" fillId="11" borderId="10" xfId="5" applyFont="1" applyFill="1" applyBorder="1" applyAlignment="1" applyProtection="1">
      <alignment horizontal="center"/>
      <protection locked="0"/>
    </xf>
    <xf numFmtId="176" fontId="6" fillId="11" borderId="10" xfId="1" applyNumberFormat="1" applyFont="1" applyFill="1" applyBorder="1" applyAlignment="1" applyProtection="1">
      <alignment horizontal="left" vertical="center" wrapText="1"/>
      <protection locked="0"/>
    </xf>
    <xf numFmtId="178" fontId="6" fillId="11" borderId="10" xfId="1" applyNumberFormat="1" applyFont="1" applyFill="1" applyBorder="1" applyAlignment="1" applyProtection="1">
      <alignment horizontal="center" vertical="center" wrapText="1"/>
      <protection locked="0"/>
    </xf>
    <xf numFmtId="176" fontId="3" fillId="11" borderId="25" xfId="5" applyFont="1" applyFill="1" applyBorder="1" applyAlignment="1" applyProtection="1">
      <alignment horizontal="left" vertical="center"/>
      <protection locked="0"/>
    </xf>
    <xf numFmtId="176" fontId="22" fillId="11" borderId="0" xfId="5" applyFont="1" applyFill="1"/>
    <xf numFmtId="176" fontId="20" fillId="11" borderId="7" xfId="5" applyFont="1" applyFill="1" applyBorder="1" applyAlignment="1" applyProtection="1">
      <alignment horizontal="center" vertical="center"/>
      <protection locked="0"/>
    </xf>
    <xf numFmtId="176" fontId="23" fillId="11" borderId="0" xfId="5" applyFont="1" applyFill="1"/>
    <xf numFmtId="176" fontId="55" fillId="11" borderId="0" xfId="0" applyFont="1" applyFill="1" applyAlignment="1">
      <alignment vertical="center"/>
    </xf>
    <xf numFmtId="176" fontId="0" fillId="0" borderId="0" xfId="0" applyAlignment="1">
      <alignment vertical="center"/>
    </xf>
    <xf numFmtId="176" fontId="43" fillId="8" borderId="17" xfId="0" applyFont="1" applyFill="1" applyBorder="1" applyAlignment="1">
      <alignment horizontal="left" vertical="center" wrapText="1"/>
    </xf>
    <xf numFmtId="176" fontId="6" fillId="8" borderId="5" xfId="1" applyNumberFormat="1" applyFont="1" applyFill="1" applyBorder="1" applyAlignment="1" applyProtection="1">
      <alignment horizontal="left" vertical="center" wrapText="1"/>
      <protection locked="0"/>
    </xf>
    <xf numFmtId="178" fontId="6" fillId="8" borderId="5" xfId="1" applyNumberFormat="1" applyFont="1" applyFill="1" applyBorder="1" applyAlignment="1" applyProtection="1">
      <alignment horizontal="center" vertical="center" wrapText="1"/>
      <protection locked="0"/>
    </xf>
    <xf numFmtId="176" fontId="6" fillId="8" borderId="10" xfId="1" applyNumberFormat="1" applyFont="1" applyFill="1" applyBorder="1" applyAlignment="1" applyProtection="1">
      <alignment horizontal="center" vertical="center"/>
      <protection locked="0"/>
    </xf>
    <xf numFmtId="176" fontId="20" fillId="8" borderId="7" xfId="5" applyFont="1" applyFill="1" applyBorder="1" applyAlignment="1" applyProtection="1">
      <alignment horizontal="center" vertical="center"/>
      <protection locked="0"/>
    </xf>
    <xf numFmtId="176" fontId="3" fillId="8" borderId="0" xfId="5" applyFont="1" applyFill="1"/>
    <xf numFmtId="176" fontId="22" fillId="8" borderId="0" xfId="5" applyFont="1" applyFill="1"/>
    <xf numFmtId="176" fontId="23" fillId="8" borderId="0" xfId="5" applyFont="1" applyFill="1"/>
    <xf numFmtId="49" fontId="3" fillId="8" borderId="26" xfId="5" applyNumberFormat="1" applyFont="1" applyFill="1" applyBorder="1" applyAlignment="1">
      <alignment horizontal="center"/>
    </xf>
    <xf numFmtId="176" fontId="0" fillId="0" borderId="0" xfId="0" applyAlignment="1">
      <alignment vertical="center"/>
    </xf>
    <xf numFmtId="176" fontId="13" fillId="5" borderId="3" xfId="1" applyFont="1" applyFill="1" applyBorder="1" applyAlignment="1" applyProtection="1">
      <alignment horizontal="right"/>
      <protection locked="0"/>
    </xf>
    <xf numFmtId="176" fontId="13" fillId="5" borderId="4" xfId="1" applyFont="1" applyFill="1" applyBorder="1" applyAlignment="1" applyProtection="1">
      <alignment horizontal="right"/>
      <protection locked="0"/>
    </xf>
    <xf numFmtId="176" fontId="5" fillId="2" borderId="5" xfId="1" applyFont="1" applyFill="1" applyBorder="1" applyAlignment="1" applyProtection="1">
      <alignment horizontal="left" vertical="center" wrapText="1"/>
      <protection locked="0"/>
    </xf>
    <xf numFmtId="176" fontId="5" fillId="2" borderId="7" xfId="1" applyFont="1" applyFill="1" applyBorder="1" applyAlignment="1" applyProtection="1">
      <alignment horizontal="left" vertical="center" wrapText="1"/>
      <protection locked="0"/>
    </xf>
    <xf numFmtId="49" fontId="32" fillId="8" borderId="10" xfId="0" applyNumberFormat="1" applyFont="1" applyFill="1" applyBorder="1" applyAlignment="1">
      <alignment horizontal="center" vertical="center"/>
    </xf>
    <xf numFmtId="176" fontId="44" fillId="8" borderId="0" xfId="0" applyFont="1" applyFill="1" applyAlignment="1">
      <alignment horizontal="center" vertical="center" wrapText="1"/>
    </xf>
    <xf numFmtId="10" fontId="22" fillId="0" borderId="0" xfId="5" applyNumberFormat="1" applyFont="1"/>
    <xf numFmtId="0" fontId="57" fillId="0" borderId="0" xfId="33" applyFont="1"/>
    <xf numFmtId="0" fontId="58" fillId="0" borderId="0" xfId="34">
      <alignment vertical="center"/>
    </xf>
    <xf numFmtId="0" fontId="57" fillId="0" borderId="0" xfId="35" applyFont="1"/>
    <xf numFmtId="0" fontId="4" fillId="0" borderId="0" xfId="36" applyFont="1" applyAlignment="1">
      <alignment horizontal="left" vertical="center" wrapText="1"/>
    </xf>
    <xf numFmtId="0" fontId="9" fillId="0" borderId="0" xfId="35" applyFont="1"/>
    <xf numFmtId="0" fontId="60" fillId="0" borderId="0" xfId="33" applyFont="1"/>
    <xf numFmtId="0" fontId="61" fillId="0" borderId="0" xfId="34" applyFont="1" applyAlignment="1"/>
    <xf numFmtId="0" fontId="62" fillId="12" borderId="5" xfId="33" applyFont="1" applyFill="1" applyBorder="1" applyAlignment="1">
      <alignment horizontal="center" vertical="center"/>
    </xf>
    <xf numFmtId="0" fontId="12" fillId="12" borderId="5" xfId="33" applyFont="1" applyFill="1" applyBorder="1" applyAlignment="1">
      <alignment horizontal="center" vertical="center"/>
    </xf>
    <xf numFmtId="0" fontId="12" fillId="12" borderId="5" xfId="35" applyFont="1" applyFill="1" applyBorder="1" applyAlignment="1">
      <alignment horizontal="center" vertical="center" wrapText="1"/>
    </xf>
    <xf numFmtId="0" fontId="12" fillId="12" borderId="5" xfId="35" applyFont="1" applyFill="1" applyBorder="1" applyAlignment="1">
      <alignment horizontal="center" vertical="center"/>
    </xf>
    <xf numFmtId="0" fontId="58" fillId="0" borderId="0" xfId="34" applyAlignment="1">
      <alignment horizontal="center" vertical="center"/>
    </xf>
    <xf numFmtId="0" fontId="3" fillId="0" borderId="5" xfId="33" applyFont="1" applyBorder="1" applyAlignment="1">
      <alignment horizontal="left" vertical="center"/>
    </xf>
    <xf numFmtId="0" fontId="3" fillId="0" borderId="5" xfId="33" applyFont="1" applyBorder="1" applyAlignment="1">
      <alignment horizontal="left" vertical="center" wrapText="1"/>
    </xf>
    <xf numFmtId="43" fontId="3" fillId="0" borderId="5" xfId="37" applyFont="1" applyBorder="1" applyAlignment="1">
      <alignment horizontal="right" vertical="center"/>
    </xf>
    <xf numFmtId="43" fontId="3" fillId="11" borderId="5" xfId="38" applyFont="1" applyFill="1" applyBorder="1" applyAlignment="1">
      <alignment horizontal="right" vertical="center"/>
    </xf>
    <xf numFmtId="10" fontId="3" fillId="11" borderId="5" xfId="39" applyNumberFormat="1" applyFont="1" applyFill="1" applyBorder="1" applyAlignment="1">
      <alignment horizontal="right" vertical="center"/>
    </xf>
    <xf numFmtId="0" fontId="45" fillId="0" borderId="5" xfId="35" applyFont="1" applyBorder="1" applyAlignment="1">
      <alignment horizontal="left" vertical="center" wrapText="1"/>
    </xf>
    <xf numFmtId="10" fontId="45" fillId="0" borderId="5" xfId="40" applyNumberFormat="1" applyFont="1" applyBorder="1" applyAlignment="1">
      <alignment horizontal="left" vertical="center" wrapText="1"/>
    </xf>
    <xf numFmtId="0" fontId="3" fillId="12" borderId="5" xfId="33" applyFont="1" applyFill="1" applyBorder="1" applyAlignment="1">
      <alignment horizontal="left" vertical="center"/>
    </xf>
    <xf numFmtId="0" fontId="12" fillId="12" borderId="5" xfId="33" applyFont="1" applyFill="1" applyBorder="1" applyAlignment="1">
      <alignment horizontal="left" vertical="center"/>
    </xf>
    <xf numFmtId="181" fontId="12" fillId="12" borderId="5" xfId="41" applyNumberFormat="1" applyFont="1" applyFill="1" applyBorder="1" applyAlignment="1">
      <alignment horizontal="right" vertical="center"/>
    </xf>
    <xf numFmtId="43" fontId="12" fillId="12" borderId="5" xfId="38" applyFont="1" applyFill="1" applyBorder="1" applyAlignment="1">
      <alignment horizontal="right" vertical="center"/>
    </xf>
    <xf numFmtId="10" fontId="12" fillId="12" borderId="5" xfId="39" applyNumberFormat="1" applyFont="1" applyFill="1" applyBorder="1" applyAlignment="1">
      <alignment horizontal="right" vertical="center"/>
    </xf>
    <xf numFmtId="0" fontId="62" fillId="12" borderId="5" xfId="35" applyFont="1" applyFill="1" applyBorder="1" applyAlignment="1">
      <alignment horizontal="left" vertical="center"/>
    </xf>
    <xf numFmtId="182" fontId="58" fillId="0" borderId="0" xfId="37" applyNumberFormat="1" applyFont="1">
      <alignment vertical="center"/>
    </xf>
    <xf numFmtId="0" fontId="11" fillId="0" borderId="0" xfId="33" applyFont="1" applyAlignment="1">
      <alignment horizontal="center" vertical="center"/>
    </xf>
    <xf numFmtId="176" fontId="16" fillId="0" borderId="16" xfId="5" applyFont="1" applyBorder="1" applyAlignment="1">
      <alignment horizontal="center"/>
    </xf>
    <xf numFmtId="176" fontId="3" fillId="0" borderId="16" xfId="5" applyFont="1" applyBorder="1" applyAlignment="1">
      <alignment horizontal="center"/>
    </xf>
    <xf numFmtId="176" fontId="16" fillId="0" borderId="3" xfId="5" applyFont="1" applyBorder="1" applyAlignment="1">
      <alignment horizontal="center"/>
    </xf>
    <xf numFmtId="176" fontId="3" fillId="0" borderId="3" xfId="5" applyFont="1" applyBorder="1" applyAlignment="1">
      <alignment horizontal="center"/>
    </xf>
    <xf numFmtId="0" fontId="12" fillId="12" borderId="5" xfId="35" applyFont="1" applyFill="1" applyBorder="1" applyAlignment="1">
      <alignment horizontal="center" vertical="center" wrapText="1"/>
    </xf>
    <xf numFmtId="0" fontId="12" fillId="12" borderId="5" xfId="35" applyFont="1" applyFill="1" applyBorder="1" applyAlignment="1">
      <alignment horizontal="center" vertical="center"/>
    </xf>
    <xf numFmtId="176" fontId="50" fillId="0" borderId="0" xfId="0" applyFont="1" applyAlignment="1">
      <alignment horizontal="center" vertical="center"/>
    </xf>
    <xf numFmtId="176" fontId="0" fillId="0" borderId="0" xfId="0" applyAlignment="1">
      <alignment vertical="center"/>
    </xf>
    <xf numFmtId="176" fontId="16" fillId="0" borderId="0" xfId="5" applyFont="1" applyAlignment="1">
      <alignment horizontal="center" vertical="center" wrapText="1"/>
    </xf>
    <xf numFmtId="176" fontId="0" fillId="0" borderId="0" xfId="0" applyAlignment="1">
      <alignment horizontal="center" vertical="center" wrapText="1"/>
    </xf>
    <xf numFmtId="176" fontId="23" fillId="0" borderId="0" xfId="5" applyFont="1" applyAlignment="1">
      <alignment vertical="center" wrapText="1"/>
    </xf>
    <xf numFmtId="176" fontId="25" fillId="0" borderId="0" xfId="0" applyFont="1" applyAlignment="1">
      <alignment vertical="center" wrapText="1"/>
    </xf>
    <xf numFmtId="176" fontId="13" fillId="5" borderId="14" xfId="1" applyFont="1" applyFill="1" applyBorder="1" applyAlignment="1" applyProtection="1">
      <alignment horizontal="right"/>
      <protection locked="0"/>
    </xf>
    <xf numFmtId="176" fontId="13" fillId="5" borderId="15" xfId="1" applyFont="1" applyFill="1" applyBorder="1" applyAlignment="1" applyProtection="1">
      <alignment horizontal="right"/>
      <protection locked="0"/>
    </xf>
    <xf numFmtId="176" fontId="13" fillId="5" borderId="19" xfId="1" applyFont="1" applyFill="1" applyBorder="1" applyAlignment="1" applyProtection="1">
      <alignment horizontal="right"/>
      <protection locked="0"/>
    </xf>
    <xf numFmtId="176" fontId="13" fillId="5" borderId="2" xfId="1" applyFont="1" applyFill="1" applyBorder="1" applyAlignment="1" applyProtection="1">
      <alignment horizontal="right"/>
      <protection locked="0"/>
    </xf>
    <xf numFmtId="176" fontId="13" fillId="5" borderId="3" xfId="1" applyFont="1" applyFill="1" applyBorder="1" applyAlignment="1" applyProtection="1">
      <alignment horizontal="right"/>
      <protection locked="0"/>
    </xf>
    <xf numFmtId="176" fontId="13" fillId="5" borderId="4" xfId="1" applyFont="1" applyFill="1" applyBorder="1" applyAlignment="1" applyProtection="1">
      <alignment horizontal="right"/>
      <protection locked="0"/>
    </xf>
    <xf numFmtId="176" fontId="5" fillId="2" borderId="5" xfId="1" applyFont="1" applyFill="1" applyBorder="1" applyAlignment="1" applyProtection="1">
      <alignment horizontal="left" vertical="center" wrapText="1"/>
      <protection locked="0"/>
    </xf>
    <xf numFmtId="176" fontId="5" fillId="2" borderId="7" xfId="1" applyFont="1" applyFill="1" applyBorder="1" applyAlignment="1" applyProtection="1">
      <alignment horizontal="left" vertical="center" wrapText="1"/>
      <protection locked="0"/>
    </xf>
    <xf numFmtId="176" fontId="4" fillId="2" borderId="20" xfId="1" applyNumberFormat="1" applyFont="1" applyFill="1" applyBorder="1" applyAlignment="1" applyProtection="1">
      <alignment horizontal="left" vertical="center"/>
      <protection locked="0"/>
    </xf>
    <xf numFmtId="176" fontId="4" fillId="2" borderId="4" xfId="1" applyNumberFormat="1" applyFont="1" applyFill="1" applyBorder="1" applyAlignment="1" applyProtection="1">
      <alignment horizontal="left" vertical="center"/>
      <protection locked="0"/>
    </xf>
    <xf numFmtId="176" fontId="11" fillId="0" borderId="0" xfId="5" applyFont="1" applyAlignment="1">
      <alignment horizontal="center" vertical="center"/>
    </xf>
    <xf numFmtId="176" fontId="16" fillId="0" borderId="16" xfId="5" applyFont="1" applyFill="1" applyBorder="1" applyAlignment="1">
      <alignment horizontal="center"/>
    </xf>
    <xf numFmtId="176" fontId="3" fillId="0" borderId="16" xfId="5" applyFont="1" applyFill="1" applyBorder="1" applyAlignment="1">
      <alignment horizontal="center"/>
    </xf>
    <xf numFmtId="176" fontId="3" fillId="0" borderId="3" xfId="5" applyFont="1" applyFill="1" applyBorder="1" applyAlignment="1">
      <alignment horizontal="center"/>
    </xf>
    <xf numFmtId="176" fontId="4" fillId="4" borderId="21" xfId="1" applyFont="1" applyFill="1" applyBorder="1" applyAlignment="1" applyProtection="1">
      <alignment horizontal="left" vertical="center" wrapText="1"/>
      <protection locked="0"/>
    </xf>
    <xf numFmtId="176" fontId="4" fillId="4" borderId="22" xfId="1" applyFont="1" applyFill="1" applyBorder="1" applyAlignment="1" applyProtection="1">
      <alignment horizontal="left" vertical="center" wrapText="1"/>
      <protection locked="0"/>
    </xf>
    <xf numFmtId="176" fontId="4" fillId="4" borderId="23" xfId="1" applyFont="1" applyFill="1" applyBorder="1" applyAlignment="1" applyProtection="1">
      <alignment horizontal="left" vertical="center" wrapText="1"/>
      <protection locked="0"/>
    </xf>
    <xf numFmtId="176" fontId="25" fillId="7" borderId="0" xfId="0" applyFont="1" applyFill="1" applyAlignment="1">
      <alignment horizontal="left" vertical="center" wrapText="1"/>
    </xf>
    <xf numFmtId="176" fontId="25" fillId="7" borderId="0" xfId="0" applyFont="1" applyFill="1" applyAlignment="1">
      <alignment horizontal="left" vertical="center"/>
    </xf>
    <xf numFmtId="49" fontId="32" fillId="8" borderId="17" xfId="0" applyNumberFormat="1" applyFont="1" applyFill="1" applyBorder="1" applyAlignment="1">
      <alignment horizontal="center" vertical="center"/>
    </xf>
    <xf numFmtId="49" fontId="32" fillId="8" borderId="10" xfId="0" applyNumberFormat="1" applyFont="1" applyFill="1" applyBorder="1" applyAlignment="1">
      <alignment horizontal="center" vertical="center"/>
    </xf>
    <xf numFmtId="176" fontId="44" fillId="8" borderId="0" xfId="0" applyFont="1" applyFill="1" applyAlignment="1">
      <alignment horizontal="center" vertical="center" wrapText="1"/>
    </xf>
    <xf numFmtId="49" fontId="30" fillId="0" borderId="17" xfId="0" applyNumberFormat="1" applyFont="1" applyFill="1" applyBorder="1" applyAlignment="1">
      <alignment horizontal="center" vertical="center"/>
    </xf>
    <xf numFmtId="49" fontId="30" fillId="0" borderId="27" xfId="0" applyNumberFormat="1" applyFont="1" applyFill="1" applyBorder="1" applyAlignment="1">
      <alignment horizontal="center" vertical="center"/>
    </xf>
    <xf numFmtId="49" fontId="30" fillId="0" borderId="10" xfId="0" applyNumberFormat="1" applyFont="1" applyFill="1" applyBorder="1" applyAlignment="1">
      <alignment horizontal="center" vertical="center"/>
    </xf>
    <xf numFmtId="176" fontId="17" fillId="0" borderId="17" xfId="0" applyFont="1" applyFill="1" applyBorder="1" applyAlignment="1">
      <alignment horizontal="left" vertical="center" wrapText="1"/>
    </xf>
    <xf numFmtId="176" fontId="17" fillId="0" borderId="27" xfId="0" applyFont="1" applyFill="1" applyBorder="1" applyAlignment="1">
      <alignment horizontal="left" vertical="center" wrapText="1"/>
    </xf>
    <xf numFmtId="176" fontId="17" fillId="0" borderId="10" xfId="0" applyFont="1" applyFill="1" applyBorder="1" applyAlignment="1">
      <alignment horizontal="left" vertical="center" wrapText="1"/>
    </xf>
    <xf numFmtId="49" fontId="30" fillId="8" borderId="17" xfId="0" applyNumberFormat="1" applyFont="1" applyFill="1" applyBorder="1" applyAlignment="1">
      <alignment horizontal="center" vertical="center"/>
    </xf>
    <xf numFmtId="49" fontId="30" fillId="8" borderId="10" xfId="0" applyNumberFormat="1" applyFont="1" applyFill="1" applyBorder="1" applyAlignment="1">
      <alignment horizontal="center" vertical="center"/>
    </xf>
    <xf numFmtId="176" fontId="43" fillId="0" borderId="5" xfId="0" applyFont="1" applyFill="1" applyBorder="1" applyAlignment="1">
      <alignment horizontal="center" vertical="center" wrapText="1"/>
    </xf>
    <xf numFmtId="176" fontId="0" fillId="0" borderId="5" xfId="0" applyBorder="1"/>
    <xf numFmtId="176" fontId="26" fillId="0" borderId="5" xfId="0" applyFont="1" applyBorder="1"/>
  </cellXfs>
  <cellStyles count="43">
    <cellStyle name="Comma 2 2" xfId="41"/>
    <cellStyle name="Normal 2" xfId="5"/>
    <cellStyle name="Normal 2 2 2" xfId="33"/>
    <cellStyle name="Normal 6 2" xfId="35"/>
    <cellStyle name="Normal_Sheet1" xfId="1"/>
    <cellStyle name="Percent 4 2" xfId="39"/>
    <cellStyle name="百分比 2" xfId="40"/>
    <cellStyle name="百分比 3" xfId="42"/>
    <cellStyle name="常规" xfId="0" builtinId="0"/>
    <cellStyle name="常规 2" xfId="2"/>
    <cellStyle name="常规 2 2" xfId="4"/>
    <cellStyle name="常规 2 2 2" xfId="36"/>
    <cellStyle name="常规 3" xfId="3"/>
    <cellStyle name="常规 4" xfId="6"/>
    <cellStyle name="常规 4 2" xfId="34"/>
    <cellStyle name="超链接" xfId="8" builtinId="8" hidden="1"/>
    <cellStyle name="超链接" xfId="10" builtinId="8" hidden="1"/>
    <cellStyle name="超链接" xfId="12" builtinId="8" hidden="1"/>
    <cellStyle name="超链接" xfId="14" builtinId="8" hidden="1"/>
    <cellStyle name="超链接" xfId="16" builtinId="8" hidden="1"/>
    <cellStyle name="超链接" xfId="18" builtinId="8" hidden="1"/>
    <cellStyle name="超链接" xfId="20" builtinId="8" hidden="1"/>
    <cellStyle name="超链接" xfId="22" builtinId="8" hidden="1"/>
    <cellStyle name="超链接" xfId="25" builtinId="8" hidden="1"/>
    <cellStyle name="超链接" xfId="27" builtinId="8" hidden="1"/>
    <cellStyle name="超链接" xfId="29" builtinId="8" hidden="1"/>
    <cellStyle name="超链接" xfId="31" builtinId="8" hidden="1"/>
    <cellStyle name="千位分隔" xfId="24" builtinId="3"/>
    <cellStyle name="千位分隔 2" xfId="37"/>
    <cellStyle name="千位分隔 2 2" xfId="7"/>
    <cellStyle name="千位分隔 3" xfId="38"/>
    <cellStyle name="已访问的超链接" xfId="9" builtinId="9" hidden="1"/>
    <cellStyle name="已访问的超链接" xfId="11" builtinId="9" hidden="1"/>
    <cellStyle name="已访问的超链接" xfId="13" builtinId="9" hidden="1"/>
    <cellStyle name="已访问的超链接" xfId="15" builtinId="9" hidden="1"/>
    <cellStyle name="已访问的超链接" xfId="17" builtinId="9" hidden="1"/>
    <cellStyle name="已访问的超链接" xfId="19" builtinId="9" hidden="1"/>
    <cellStyle name="已访问的超链接" xfId="21" builtinId="9" hidden="1"/>
    <cellStyle name="已访问的超链接" xfId="23" builtinId="9" hidden="1"/>
    <cellStyle name="已访问的超链接" xfId="26" builtinId="9" hidden="1"/>
    <cellStyle name="已访问的超链接" xfId="28" builtinId="9" hidden="1"/>
    <cellStyle name="已访问的超链接" xfId="30" builtinId="9" hidden="1"/>
    <cellStyle name="已访问的超链接" xfId="32" builtinId="9" hidden="1"/>
  </cellStyles>
  <dxfs count="0"/>
  <tableStyles count="0" defaultTableStyle="TableStyleMedium9" defaultPivotStyle="PivotStyleMedium4"/>
  <colors>
    <mruColors>
      <color rgb="FF830051"/>
      <color rgb="FF510029"/>
      <color rgb="FFB32F68"/>
      <color rgb="FF7A20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142875</xdr:rowOff>
    </xdr:from>
    <xdr:to>
      <xdr:col>1</xdr:col>
      <xdr:colOff>1114425</xdr:colOff>
      <xdr:row>0</xdr:row>
      <xdr:rowOff>457200</xdr:rowOff>
    </xdr:to>
    <xdr:pic>
      <xdr:nvPicPr>
        <xdr:cNvPr id="2" name="Picture 1">
          <a:extLst>
            <a:ext uri="{FF2B5EF4-FFF2-40B4-BE49-F238E27FC236}">
              <a16:creationId xmlns:a16="http://schemas.microsoft.com/office/drawing/2014/main" xmlns="" id="{80905EC3-316B-47F7-B185-7100C96E0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42875"/>
          <a:ext cx="8763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238125</xdr:colOff>
      <xdr:row>18</xdr:row>
      <xdr:rowOff>142875</xdr:rowOff>
    </xdr:from>
    <xdr:ext cx="876300" cy="314325"/>
    <xdr:pic>
      <xdr:nvPicPr>
        <xdr:cNvPr id="4" name="Picture 1">
          <a:extLst>
            <a:ext uri="{FF2B5EF4-FFF2-40B4-BE49-F238E27FC236}">
              <a16:creationId xmlns:a16="http://schemas.microsoft.com/office/drawing/2014/main" xmlns="" id="{48320B62-1654-4939-A346-62C5D71D5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011" y="142875"/>
          <a:ext cx="8763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894475</xdr:colOff>
      <xdr:row>1</xdr:row>
      <xdr:rowOff>11666</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9050" y="28575"/>
          <a:ext cx="1923810" cy="647619"/>
        </a:xfrm>
        <a:prstGeom prst="rect">
          <a:avLst/>
        </a:prstGeom>
      </xdr:spPr>
    </xdr:pic>
    <xdr:clientData/>
  </xdr:twoCellAnchor>
  <xdr:twoCellAnchor editAs="oneCell">
    <xdr:from>
      <xdr:col>9</xdr:col>
      <xdr:colOff>1414463</xdr:colOff>
      <xdr:row>52</xdr:row>
      <xdr:rowOff>64383</xdr:rowOff>
    </xdr:from>
    <xdr:to>
      <xdr:col>9</xdr:col>
      <xdr:colOff>4047999</xdr:colOff>
      <xdr:row>57</xdr:row>
      <xdr:rowOff>72796</xdr:rowOff>
    </xdr:to>
    <xdr:pic>
      <xdr:nvPicPr>
        <xdr:cNvPr id="3" name="图片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606713" y="11887289"/>
          <a:ext cx="2633536" cy="972343"/>
        </a:xfrm>
        <a:prstGeom prst="rect">
          <a:avLst/>
        </a:prstGeom>
      </xdr:spPr>
    </xdr:pic>
    <xdr:clientData/>
  </xdr:twoCellAnchor>
  <xdr:twoCellAnchor editAs="oneCell">
    <xdr:from>
      <xdr:col>7</xdr:col>
      <xdr:colOff>495300</xdr:colOff>
      <xdr:row>80</xdr:row>
      <xdr:rowOff>83343</xdr:rowOff>
    </xdr:from>
    <xdr:to>
      <xdr:col>9</xdr:col>
      <xdr:colOff>300034</xdr:colOff>
      <xdr:row>86</xdr:row>
      <xdr:rowOff>113013</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a:stretch>
          <a:fillRect/>
        </a:stretch>
      </xdr:blipFill>
      <xdr:spPr>
        <a:xfrm>
          <a:off x="9925050" y="18466593"/>
          <a:ext cx="2414460" cy="1810845"/>
        </a:xfrm>
        <a:prstGeom prst="rect">
          <a:avLst/>
        </a:prstGeom>
      </xdr:spPr>
    </xdr:pic>
    <xdr:clientData/>
  </xdr:twoCellAnchor>
  <xdr:twoCellAnchor editAs="oneCell">
    <xdr:from>
      <xdr:col>9</xdr:col>
      <xdr:colOff>635255</xdr:colOff>
      <xdr:row>124</xdr:row>
      <xdr:rowOff>138112</xdr:rowOff>
    </xdr:from>
    <xdr:to>
      <xdr:col>10</xdr:col>
      <xdr:colOff>60294</xdr:colOff>
      <xdr:row>132</xdr:row>
      <xdr:rowOff>239869</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a:stretch>
          <a:fillRect/>
        </a:stretch>
      </xdr:blipFill>
      <xdr:spPr>
        <a:xfrm>
          <a:off x="13898818" y="25605581"/>
          <a:ext cx="4158170" cy="1659731"/>
        </a:xfrm>
        <a:prstGeom prst="rect">
          <a:avLst/>
        </a:prstGeom>
      </xdr:spPr>
    </xdr:pic>
    <xdr:clientData/>
  </xdr:twoCellAnchor>
  <xdr:twoCellAnchor editAs="oneCell">
    <xdr:from>
      <xdr:col>12</xdr:col>
      <xdr:colOff>247134</xdr:colOff>
      <xdr:row>167</xdr:row>
      <xdr:rowOff>0</xdr:rowOff>
    </xdr:from>
    <xdr:to>
      <xdr:col>15</xdr:col>
      <xdr:colOff>674686</xdr:colOff>
      <xdr:row>178</xdr:row>
      <xdr:rowOff>29529</xdr:rowOff>
    </xdr:to>
    <xdr:pic>
      <xdr:nvPicPr>
        <xdr:cNvPr id="8" name="图片 7" descr="1573347259791.jpg">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474174" y="33599120"/>
          <a:ext cx="2470665" cy="2247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885585</xdr:colOff>
      <xdr:row>2</xdr:row>
      <xdr:rowOff>298369</xdr:rowOff>
    </xdr:to>
    <xdr:pic>
      <xdr:nvPicPr>
        <xdr:cNvPr id="2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19050" y="28575"/>
          <a:ext cx="1923810" cy="650794"/>
        </a:xfrm>
        <a:prstGeom prst="rect">
          <a:avLst/>
        </a:prstGeom>
      </xdr:spPr>
    </xdr:pic>
    <xdr:clientData/>
  </xdr:twoCellAnchor>
  <xdr:twoCellAnchor editAs="oneCell">
    <xdr:from>
      <xdr:col>8</xdr:col>
      <xdr:colOff>152400</xdr:colOff>
      <xdr:row>8</xdr:row>
      <xdr:rowOff>0</xdr:rowOff>
    </xdr:from>
    <xdr:to>
      <xdr:col>9</xdr:col>
      <xdr:colOff>1090487</xdr:colOff>
      <xdr:row>12</xdr:row>
      <xdr:rowOff>110331</xdr:rowOff>
    </xdr:to>
    <xdr:pic>
      <xdr:nvPicPr>
        <xdr:cNvPr id="23" name="图片 2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58725" y="2809875"/>
          <a:ext cx="2624012" cy="967581"/>
        </a:xfrm>
        <a:prstGeom prst="rect">
          <a:avLst/>
        </a:prstGeom>
      </xdr:spPr>
    </xdr:pic>
    <xdr:clientData/>
  </xdr:twoCellAnchor>
  <xdr:twoCellAnchor editAs="oneCell">
    <xdr:from>
      <xdr:col>7</xdr:col>
      <xdr:colOff>495300</xdr:colOff>
      <xdr:row>8</xdr:row>
      <xdr:rowOff>0</xdr:rowOff>
    </xdr:from>
    <xdr:to>
      <xdr:col>9</xdr:col>
      <xdr:colOff>297812</xdr:colOff>
      <xdr:row>13</xdr:row>
      <xdr:rowOff>143970</xdr:rowOff>
    </xdr:to>
    <xdr:pic>
      <xdr:nvPicPr>
        <xdr:cNvPr id="24" name="图片 2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a:stretch>
          <a:fillRect/>
        </a:stretch>
      </xdr:blipFill>
      <xdr:spPr>
        <a:xfrm>
          <a:off x="12087225" y="2809875"/>
          <a:ext cx="2402837" cy="1210770"/>
        </a:xfrm>
        <a:prstGeom prst="rect">
          <a:avLst/>
        </a:prstGeom>
      </xdr:spPr>
    </xdr:pic>
    <xdr:clientData/>
  </xdr:twoCellAnchor>
  <xdr:twoCellAnchor editAs="oneCell">
    <xdr:from>
      <xdr:col>9</xdr:col>
      <xdr:colOff>635255</xdr:colOff>
      <xdr:row>8</xdr:row>
      <xdr:rowOff>0</xdr:rowOff>
    </xdr:from>
    <xdr:to>
      <xdr:col>10</xdr:col>
      <xdr:colOff>66644</xdr:colOff>
      <xdr:row>15</xdr:row>
      <xdr:rowOff>178593</xdr:rowOff>
    </xdr:to>
    <xdr:pic>
      <xdr:nvPicPr>
        <xdr:cNvPr id="25" name="图片 2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4"/>
        <a:stretch>
          <a:fillRect/>
        </a:stretch>
      </xdr:blipFill>
      <xdr:spPr>
        <a:xfrm>
          <a:off x="14827505" y="2809875"/>
          <a:ext cx="4155789" cy="1654968"/>
        </a:xfrm>
        <a:prstGeom prst="rect">
          <a:avLst/>
        </a:prstGeom>
      </xdr:spPr>
    </xdr:pic>
    <xdr:clientData/>
  </xdr:twoCellAnchor>
  <xdr:twoCellAnchor editAs="oneCell">
    <xdr:from>
      <xdr:col>0</xdr:col>
      <xdr:colOff>19050</xdr:colOff>
      <xdr:row>0</xdr:row>
      <xdr:rowOff>28575</xdr:rowOff>
    </xdr:from>
    <xdr:to>
      <xdr:col>1</xdr:col>
      <xdr:colOff>885585</xdr:colOff>
      <xdr:row>2</xdr:row>
      <xdr:rowOff>298369</xdr:rowOff>
    </xdr:to>
    <xdr:pic>
      <xdr:nvPicPr>
        <xdr:cNvPr id="26" name="Picture 1">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1"/>
        <a:stretch>
          <a:fillRect/>
        </a:stretch>
      </xdr:blipFill>
      <xdr:spPr>
        <a:xfrm>
          <a:off x="19050" y="28575"/>
          <a:ext cx="1923810" cy="650794"/>
        </a:xfrm>
        <a:prstGeom prst="rect">
          <a:avLst/>
        </a:prstGeom>
      </xdr:spPr>
    </xdr:pic>
    <xdr:clientData/>
  </xdr:twoCellAnchor>
  <xdr:twoCellAnchor editAs="oneCell">
    <xdr:from>
      <xdr:col>8</xdr:col>
      <xdr:colOff>152400</xdr:colOff>
      <xdr:row>8</xdr:row>
      <xdr:rowOff>0</xdr:rowOff>
    </xdr:from>
    <xdr:to>
      <xdr:col>9</xdr:col>
      <xdr:colOff>1090487</xdr:colOff>
      <xdr:row>12</xdr:row>
      <xdr:rowOff>110331</xdr:rowOff>
    </xdr:to>
    <xdr:pic>
      <xdr:nvPicPr>
        <xdr:cNvPr id="27" name="图片 26">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58725" y="2809875"/>
          <a:ext cx="2624012" cy="967581"/>
        </a:xfrm>
        <a:prstGeom prst="rect">
          <a:avLst/>
        </a:prstGeom>
      </xdr:spPr>
    </xdr:pic>
    <xdr:clientData/>
  </xdr:twoCellAnchor>
  <xdr:twoCellAnchor editAs="oneCell">
    <xdr:from>
      <xdr:col>7</xdr:col>
      <xdr:colOff>495300</xdr:colOff>
      <xdr:row>8</xdr:row>
      <xdr:rowOff>0</xdr:rowOff>
    </xdr:from>
    <xdr:to>
      <xdr:col>9</xdr:col>
      <xdr:colOff>297812</xdr:colOff>
      <xdr:row>13</xdr:row>
      <xdr:rowOff>143970</xdr:rowOff>
    </xdr:to>
    <xdr:pic>
      <xdr:nvPicPr>
        <xdr:cNvPr id="28" name="图片 27">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3"/>
        <a:stretch>
          <a:fillRect/>
        </a:stretch>
      </xdr:blipFill>
      <xdr:spPr>
        <a:xfrm>
          <a:off x="12087225" y="2809875"/>
          <a:ext cx="2402837" cy="1210770"/>
        </a:xfrm>
        <a:prstGeom prst="rect">
          <a:avLst/>
        </a:prstGeom>
      </xdr:spPr>
    </xdr:pic>
    <xdr:clientData/>
  </xdr:twoCellAnchor>
  <xdr:twoCellAnchor editAs="oneCell">
    <xdr:from>
      <xdr:col>9</xdr:col>
      <xdr:colOff>635255</xdr:colOff>
      <xdr:row>8</xdr:row>
      <xdr:rowOff>0</xdr:rowOff>
    </xdr:from>
    <xdr:to>
      <xdr:col>10</xdr:col>
      <xdr:colOff>66644</xdr:colOff>
      <xdr:row>15</xdr:row>
      <xdr:rowOff>178593</xdr:rowOff>
    </xdr:to>
    <xdr:pic>
      <xdr:nvPicPr>
        <xdr:cNvPr id="29" name="图片 28">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4"/>
        <a:stretch>
          <a:fillRect/>
        </a:stretch>
      </xdr:blipFill>
      <xdr:spPr>
        <a:xfrm>
          <a:off x="14827505" y="2809875"/>
          <a:ext cx="4155789" cy="1654968"/>
        </a:xfrm>
        <a:prstGeom prst="rect">
          <a:avLst/>
        </a:prstGeom>
      </xdr:spPr>
    </xdr:pic>
    <xdr:clientData/>
  </xdr:twoCellAnchor>
  <xdr:twoCellAnchor editAs="oneCell">
    <xdr:from>
      <xdr:col>17</xdr:col>
      <xdr:colOff>628134</xdr:colOff>
      <xdr:row>30</xdr:row>
      <xdr:rowOff>106680</xdr:rowOff>
    </xdr:from>
    <xdr:to>
      <xdr:col>21</xdr:col>
      <xdr:colOff>340359</xdr:colOff>
      <xdr:row>40</xdr:row>
      <xdr:rowOff>340362</xdr:rowOff>
    </xdr:to>
    <xdr:pic>
      <xdr:nvPicPr>
        <xdr:cNvPr id="30" name="图片 29" descr="1573347259791.jpg">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916884" y="7450455"/>
          <a:ext cx="2455425" cy="23672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ew\2017\Marketing%20Service\PR\PR%20Event\Price%20list%20and%20quotation%20format\0410%20%20Quotation%20Template%20&amp;%20Rate%20Card%20PR%20Event%20Final%20V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D/New/2017/Marketing%20Service/PR/PR%20Event/Price%20list%20and%20quotation%20format/0410%20%20Quotation%20Template%20&amp;%20Rate%20Card%20PR%20Event%20Final%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 val="列表"/>
    </sheetNames>
    <sheetDataSet>
      <sheetData sheetId="0"/>
      <sheetData sheetId="1"/>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s>
    <sheetDataSet>
      <sheetData sheetId="0"/>
      <sheetData sheetId="1"/>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16" zoomScale="110" zoomScaleNormal="110" workbookViewId="0">
      <selection activeCell="E38" sqref="E38"/>
    </sheetView>
  </sheetViews>
  <sheetFormatPr defaultRowHeight="13.5"/>
  <cols>
    <col min="1" max="1" width="1.75" style="256" bestFit="1" customWidth="1"/>
    <col min="2" max="2" width="18" style="256" bestFit="1" customWidth="1"/>
    <col min="3" max="4" width="14.375" style="256" customWidth="1"/>
    <col min="5" max="6" width="11.625" style="256" customWidth="1"/>
    <col min="7" max="7" width="23.875" style="256" customWidth="1"/>
    <col min="8" max="256" width="9" style="256"/>
    <col min="257" max="257" width="1.75" style="256" bestFit="1" customWidth="1"/>
    <col min="258" max="258" width="17.5" style="256" customWidth="1"/>
    <col min="259" max="259" width="24.25" style="256" customWidth="1"/>
    <col min="260" max="260" width="12.375" style="256" bestFit="1" customWidth="1"/>
    <col min="261" max="261" width="10.125" style="256" bestFit="1" customWidth="1"/>
    <col min="262" max="262" width="6.5" style="256" bestFit="1" customWidth="1"/>
    <col min="263" max="263" width="23.875" style="256" customWidth="1"/>
    <col min="264" max="512" width="9" style="256"/>
    <col min="513" max="513" width="1.75" style="256" bestFit="1" customWidth="1"/>
    <col min="514" max="514" width="17.5" style="256" customWidth="1"/>
    <col min="515" max="515" width="24.25" style="256" customWidth="1"/>
    <col min="516" max="516" width="12.375" style="256" bestFit="1" customWidth="1"/>
    <col min="517" max="517" width="10.125" style="256" bestFit="1" customWidth="1"/>
    <col min="518" max="518" width="6.5" style="256" bestFit="1" customWidth="1"/>
    <col min="519" max="519" width="23.875" style="256" customWidth="1"/>
    <col min="520" max="768" width="9" style="256"/>
    <col min="769" max="769" width="1.75" style="256" bestFit="1" customWidth="1"/>
    <col min="770" max="770" width="17.5" style="256" customWidth="1"/>
    <col min="771" max="771" width="24.25" style="256" customWidth="1"/>
    <col min="772" max="772" width="12.375" style="256" bestFit="1" customWidth="1"/>
    <col min="773" max="773" width="10.125" style="256" bestFit="1" customWidth="1"/>
    <col min="774" max="774" width="6.5" style="256" bestFit="1" customWidth="1"/>
    <col min="775" max="775" width="23.875" style="256" customWidth="1"/>
    <col min="776" max="1024" width="9" style="256"/>
    <col min="1025" max="1025" width="1.75" style="256" bestFit="1" customWidth="1"/>
    <col min="1026" max="1026" width="17.5" style="256" customWidth="1"/>
    <col min="1027" max="1027" width="24.25" style="256" customWidth="1"/>
    <col min="1028" max="1028" width="12.375" style="256" bestFit="1" customWidth="1"/>
    <col min="1029" max="1029" width="10.125" style="256" bestFit="1" customWidth="1"/>
    <col min="1030" max="1030" width="6.5" style="256" bestFit="1" customWidth="1"/>
    <col min="1031" max="1031" width="23.875" style="256" customWidth="1"/>
    <col min="1032" max="1280" width="9" style="256"/>
    <col min="1281" max="1281" width="1.75" style="256" bestFit="1" customWidth="1"/>
    <col min="1282" max="1282" width="17.5" style="256" customWidth="1"/>
    <col min="1283" max="1283" width="24.25" style="256" customWidth="1"/>
    <col min="1284" max="1284" width="12.375" style="256" bestFit="1" customWidth="1"/>
    <col min="1285" max="1285" width="10.125" style="256" bestFit="1" customWidth="1"/>
    <col min="1286" max="1286" width="6.5" style="256" bestFit="1" customWidth="1"/>
    <col min="1287" max="1287" width="23.875" style="256" customWidth="1"/>
    <col min="1288" max="1536" width="9" style="256"/>
    <col min="1537" max="1537" width="1.75" style="256" bestFit="1" customWidth="1"/>
    <col min="1538" max="1538" width="17.5" style="256" customWidth="1"/>
    <col min="1539" max="1539" width="24.25" style="256" customWidth="1"/>
    <col min="1540" max="1540" width="12.375" style="256" bestFit="1" customWidth="1"/>
    <col min="1541" max="1541" width="10.125" style="256" bestFit="1" customWidth="1"/>
    <col min="1542" max="1542" width="6.5" style="256" bestFit="1" customWidth="1"/>
    <col min="1543" max="1543" width="23.875" style="256" customWidth="1"/>
    <col min="1544" max="1792" width="9" style="256"/>
    <col min="1793" max="1793" width="1.75" style="256" bestFit="1" customWidth="1"/>
    <col min="1794" max="1794" width="17.5" style="256" customWidth="1"/>
    <col min="1795" max="1795" width="24.25" style="256" customWidth="1"/>
    <col min="1796" max="1796" width="12.375" style="256" bestFit="1" customWidth="1"/>
    <col min="1797" max="1797" width="10.125" style="256" bestFit="1" customWidth="1"/>
    <col min="1798" max="1798" width="6.5" style="256" bestFit="1" customWidth="1"/>
    <col min="1799" max="1799" width="23.875" style="256" customWidth="1"/>
    <col min="1800" max="2048" width="9" style="256"/>
    <col min="2049" max="2049" width="1.75" style="256" bestFit="1" customWidth="1"/>
    <col min="2050" max="2050" width="17.5" style="256" customWidth="1"/>
    <col min="2051" max="2051" width="24.25" style="256" customWidth="1"/>
    <col min="2052" max="2052" width="12.375" style="256" bestFit="1" customWidth="1"/>
    <col min="2053" max="2053" width="10.125" style="256" bestFit="1" customWidth="1"/>
    <col min="2054" max="2054" width="6.5" style="256" bestFit="1" customWidth="1"/>
    <col min="2055" max="2055" width="23.875" style="256" customWidth="1"/>
    <col min="2056" max="2304" width="9" style="256"/>
    <col min="2305" max="2305" width="1.75" style="256" bestFit="1" customWidth="1"/>
    <col min="2306" max="2306" width="17.5" style="256" customWidth="1"/>
    <col min="2307" max="2307" width="24.25" style="256" customWidth="1"/>
    <col min="2308" max="2308" width="12.375" style="256" bestFit="1" customWidth="1"/>
    <col min="2309" max="2309" width="10.125" style="256" bestFit="1" customWidth="1"/>
    <col min="2310" max="2310" width="6.5" style="256" bestFit="1" customWidth="1"/>
    <col min="2311" max="2311" width="23.875" style="256" customWidth="1"/>
    <col min="2312" max="2560" width="9" style="256"/>
    <col min="2561" max="2561" width="1.75" style="256" bestFit="1" customWidth="1"/>
    <col min="2562" max="2562" width="17.5" style="256" customWidth="1"/>
    <col min="2563" max="2563" width="24.25" style="256" customWidth="1"/>
    <col min="2564" max="2564" width="12.375" style="256" bestFit="1" customWidth="1"/>
    <col min="2565" max="2565" width="10.125" style="256" bestFit="1" customWidth="1"/>
    <col min="2566" max="2566" width="6.5" style="256" bestFit="1" customWidth="1"/>
    <col min="2567" max="2567" width="23.875" style="256" customWidth="1"/>
    <col min="2568" max="2816" width="9" style="256"/>
    <col min="2817" max="2817" width="1.75" style="256" bestFit="1" customWidth="1"/>
    <col min="2818" max="2818" width="17.5" style="256" customWidth="1"/>
    <col min="2819" max="2819" width="24.25" style="256" customWidth="1"/>
    <col min="2820" max="2820" width="12.375" style="256" bestFit="1" customWidth="1"/>
    <col min="2821" max="2821" width="10.125" style="256" bestFit="1" customWidth="1"/>
    <col min="2822" max="2822" width="6.5" style="256" bestFit="1" customWidth="1"/>
    <col min="2823" max="2823" width="23.875" style="256" customWidth="1"/>
    <col min="2824" max="3072" width="9" style="256"/>
    <col min="3073" max="3073" width="1.75" style="256" bestFit="1" customWidth="1"/>
    <col min="3074" max="3074" width="17.5" style="256" customWidth="1"/>
    <col min="3075" max="3075" width="24.25" style="256" customWidth="1"/>
    <col min="3076" max="3076" width="12.375" style="256" bestFit="1" customWidth="1"/>
    <col min="3077" max="3077" width="10.125" style="256" bestFit="1" customWidth="1"/>
    <col min="3078" max="3078" width="6.5" style="256" bestFit="1" customWidth="1"/>
    <col min="3079" max="3079" width="23.875" style="256" customWidth="1"/>
    <col min="3080" max="3328" width="9" style="256"/>
    <col min="3329" max="3329" width="1.75" style="256" bestFit="1" customWidth="1"/>
    <col min="3330" max="3330" width="17.5" style="256" customWidth="1"/>
    <col min="3331" max="3331" width="24.25" style="256" customWidth="1"/>
    <col min="3332" max="3332" width="12.375" style="256" bestFit="1" customWidth="1"/>
    <col min="3333" max="3333" width="10.125" style="256" bestFit="1" customWidth="1"/>
    <col min="3334" max="3334" width="6.5" style="256" bestFit="1" customWidth="1"/>
    <col min="3335" max="3335" width="23.875" style="256" customWidth="1"/>
    <col min="3336" max="3584" width="9" style="256"/>
    <col min="3585" max="3585" width="1.75" style="256" bestFit="1" customWidth="1"/>
    <col min="3586" max="3586" width="17.5" style="256" customWidth="1"/>
    <col min="3587" max="3587" width="24.25" style="256" customWidth="1"/>
    <col min="3588" max="3588" width="12.375" style="256" bestFit="1" customWidth="1"/>
    <col min="3589" max="3589" width="10.125" style="256" bestFit="1" customWidth="1"/>
    <col min="3590" max="3590" width="6.5" style="256" bestFit="1" customWidth="1"/>
    <col min="3591" max="3591" width="23.875" style="256" customWidth="1"/>
    <col min="3592" max="3840" width="9" style="256"/>
    <col min="3841" max="3841" width="1.75" style="256" bestFit="1" customWidth="1"/>
    <col min="3842" max="3842" width="17.5" style="256" customWidth="1"/>
    <col min="3843" max="3843" width="24.25" style="256" customWidth="1"/>
    <col min="3844" max="3844" width="12.375" style="256" bestFit="1" customWidth="1"/>
    <col min="3845" max="3845" width="10.125" style="256" bestFit="1" customWidth="1"/>
    <col min="3846" max="3846" width="6.5" style="256" bestFit="1" customWidth="1"/>
    <col min="3847" max="3847" width="23.875" style="256" customWidth="1"/>
    <col min="3848" max="4096" width="9" style="256"/>
    <col min="4097" max="4097" width="1.75" style="256" bestFit="1" customWidth="1"/>
    <col min="4098" max="4098" width="17.5" style="256" customWidth="1"/>
    <col min="4099" max="4099" width="24.25" style="256" customWidth="1"/>
    <col min="4100" max="4100" width="12.375" style="256" bestFit="1" customWidth="1"/>
    <col min="4101" max="4101" width="10.125" style="256" bestFit="1" customWidth="1"/>
    <col min="4102" max="4102" width="6.5" style="256" bestFit="1" customWidth="1"/>
    <col min="4103" max="4103" width="23.875" style="256" customWidth="1"/>
    <col min="4104" max="4352" width="9" style="256"/>
    <col min="4353" max="4353" width="1.75" style="256" bestFit="1" customWidth="1"/>
    <col min="4354" max="4354" width="17.5" style="256" customWidth="1"/>
    <col min="4355" max="4355" width="24.25" style="256" customWidth="1"/>
    <col min="4356" max="4356" width="12.375" style="256" bestFit="1" customWidth="1"/>
    <col min="4357" max="4357" width="10.125" style="256" bestFit="1" customWidth="1"/>
    <col min="4358" max="4358" width="6.5" style="256" bestFit="1" customWidth="1"/>
    <col min="4359" max="4359" width="23.875" style="256" customWidth="1"/>
    <col min="4360" max="4608" width="9" style="256"/>
    <col min="4609" max="4609" width="1.75" style="256" bestFit="1" customWidth="1"/>
    <col min="4610" max="4610" width="17.5" style="256" customWidth="1"/>
    <col min="4611" max="4611" width="24.25" style="256" customWidth="1"/>
    <col min="4612" max="4612" width="12.375" style="256" bestFit="1" customWidth="1"/>
    <col min="4613" max="4613" width="10.125" style="256" bestFit="1" customWidth="1"/>
    <col min="4614" max="4614" width="6.5" style="256" bestFit="1" customWidth="1"/>
    <col min="4615" max="4615" width="23.875" style="256" customWidth="1"/>
    <col min="4616" max="4864" width="9" style="256"/>
    <col min="4865" max="4865" width="1.75" style="256" bestFit="1" customWidth="1"/>
    <col min="4866" max="4866" width="17.5" style="256" customWidth="1"/>
    <col min="4867" max="4867" width="24.25" style="256" customWidth="1"/>
    <col min="4868" max="4868" width="12.375" style="256" bestFit="1" customWidth="1"/>
    <col min="4869" max="4869" width="10.125" style="256" bestFit="1" customWidth="1"/>
    <col min="4870" max="4870" width="6.5" style="256" bestFit="1" customWidth="1"/>
    <col min="4871" max="4871" width="23.875" style="256" customWidth="1"/>
    <col min="4872" max="5120" width="9" style="256"/>
    <col min="5121" max="5121" width="1.75" style="256" bestFit="1" customWidth="1"/>
    <col min="5122" max="5122" width="17.5" style="256" customWidth="1"/>
    <col min="5123" max="5123" width="24.25" style="256" customWidth="1"/>
    <col min="5124" max="5124" width="12.375" style="256" bestFit="1" customWidth="1"/>
    <col min="5125" max="5125" width="10.125" style="256" bestFit="1" customWidth="1"/>
    <col min="5126" max="5126" width="6.5" style="256" bestFit="1" customWidth="1"/>
    <col min="5127" max="5127" width="23.875" style="256" customWidth="1"/>
    <col min="5128" max="5376" width="9" style="256"/>
    <col min="5377" max="5377" width="1.75" style="256" bestFit="1" customWidth="1"/>
    <col min="5378" max="5378" width="17.5" style="256" customWidth="1"/>
    <col min="5379" max="5379" width="24.25" style="256" customWidth="1"/>
    <col min="5380" max="5380" width="12.375" style="256" bestFit="1" customWidth="1"/>
    <col min="5381" max="5381" width="10.125" style="256" bestFit="1" customWidth="1"/>
    <col min="5382" max="5382" width="6.5" style="256" bestFit="1" customWidth="1"/>
    <col min="5383" max="5383" width="23.875" style="256" customWidth="1"/>
    <col min="5384" max="5632" width="9" style="256"/>
    <col min="5633" max="5633" width="1.75" style="256" bestFit="1" customWidth="1"/>
    <col min="5634" max="5634" width="17.5" style="256" customWidth="1"/>
    <col min="5635" max="5635" width="24.25" style="256" customWidth="1"/>
    <col min="5636" max="5636" width="12.375" style="256" bestFit="1" customWidth="1"/>
    <col min="5637" max="5637" width="10.125" style="256" bestFit="1" customWidth="1"/>
    <col min="5638" max="5638" width="6.5" style="256" bestFit="1" customWidth="1"/>
    <col min="5639" max="5639" width="23.875" style="256" customWidth="1"/>
    <col min="5640" max="5888" width="9" style="256"/>
    <col min="5889" max="5889" width="1.75" style="256" bestFit="1" customWidth="1"/>
    <col min="5890" max="5890" width="17.5" style="256" customWidth="1"/>
    <col min="5891" max="5891" width="24.25" style="256" customWidth="1"/>
    <col min="5892" max="5892" width="12.375" style="256" bestFit="1" customWidth="1"/>
    <col min="5893" max="5893" width="10.125" style="256" bestFit="1" customWidth="1"/>
    <col min="5894" max="5894" width="6.5" style="256" bestFit="1" customWidth="1"/>
    <col min="5895" max="5895" width="23.875" style="256" customWidth="1"/>
    <col min="5896" max="6144" width="9" style="256"/>
    <col min="6145" max="6145" width="1.75" style="256" bestFit="1" customWidth="1"/>
    <col min="6146" max="6146" width="17.5" style="256" customWidth="1"/>
    <col min="6147" max="6147" width="24.25" style="256" customWidth="1"/>
    <col min="6148" max="6148" width="12.375" style="256" bestFit="1" customWidth="1"/>
    <col min="6149" max="6149" width="10.125" style="256" bestFit="1" customWidth="1"/>
    <col min="6150" max="6150" width="6.5" style="256" bestFit="1" customWidth="1"/>
    <col min="6151" max="6151" width="23.875" style="256" customWidth="1"/>
    <col min="6152" max="6400" width="9" style="256"/>
    <col min="6401" max="6401" width="1.75" style="256" bestFit="1" customWidth="1"/>
    <col min="6402" max="6402" width="17.5" style="256" customWidth="1"/>
    <col min="6403" max="6403" width="24.25" style="256" customWidth="1"/>
    <col min="6404" max="6404" width="12.375" style="256" bestFit="1" customWidth="1"/>
    <col min="6405" max="6405" width="10.125" style="256" bestFit="1" customWidth="1"/>
    <col min="6406" max="6406" width="6.5" style="256" bestFit="1" customWidth="1"/>
    <col min="6407" max="6407" width="23.875" style="256" customWidth="1"/>
    <col min="6408" max="6656" width="9" style="256"/>
    <col min="6657" max="6657" width="1.75" style="256" bestFit="1" customWidth="1"/>
    <col min="6658" max="6658" width="17.5" style="256" customWidth="1"/>
    <col min="6659" max="6659" width="24.25" style="256" customWidth="1"/>
    <col min="6660" max="6660" width="12.375" style="256" bestFit="1" customWidth="1"/>
    <col min="6661" max="6661" width="10.125" style="256" bestFit="1" customWidth="1"/>
    <col min="6662" max="6662" width="6.5" style="256" bestFit="1" customWidth="1"/>
    <col min="6663" max="6663" width="23.875" style="256" customWidth="1"/>
    <col min="6664" max="6912" width="9" style="256"/>
    <col min="6913" max="6913" width="1.75" style="256" bestFit="1" customWidth="1"/>
    <col min="6914" max="6914" width="17.5" style="256" customWidth="1"/>
    <col min="6915" max="6915" width="24.25" style="256" customWidth="1"/>
    <col min="6916" max="6916" width="12.375" style="256" bestFit="1" customWidth="1"/>
    <col min="6917" max="6917" width="10.125" style="256" bestFit="1" customWidth="1"/>
    <col min="6918" max="6918" width="6.5" style="256" bestFit="1" customWidth="1"/>
    <col min="6919" max="6919" width="23.875" style="256" customWidth="1"/>
    <col min="6920" max="7168" width="9" style="256"/>
    <col min="7169" max="7169" width="1.75" style="256" bestFit="1" customWidth="1"/>
    <col min="7170" max="7170" width="17.5" style="256" customWidth="1"/>
    <col min="7171" max="7171" width="24.25" style="256" customWidth="1"/>
    <col min="7172" max="7172" width="12.375" style="256" bestFit="1" customWidth="1"/>
    <col min="7173" max="7173" width="10.125" style="256" bestFit="1" customWidth="1"/>
    <col min="7174" max="7174" width="6.5" style="256" bestFit="1" customWidth="1"/>
    <col min="7175" max="7175" width="23.875" style="256" customWidth="1"/>
    <col min="7176" max="7424" width="9" style="256"/>
    <col min="7425" max="7425" width="1.75" style="256" bestFit="1" customWidth="1"/>
    <col min="7426" max="7426" width="17.5" style="256" customWidth="1"/>
    <col min="7427" max="7427" width="24.25" style="256" customWidth="1"/>
    <col min="7428" max="7428" width="12.375" style="256" bestFit="1" customWidth="1"/>
    <col min="7429" max="7429" width="10.125" style="256" bestFit="1" customWidth="1"/>
    <col min="7430" max="7430" width="6.5" style="256" bestFit="1" customWidth="1"/>
    <col min="7431" max="7431" width="23.875" style="256" customWidth="1"/>
    <col min="7432" max="7680" width="9" style="256"/>
    <col min="7681" max="7681" width="1.75" style="256" bestFit="1" customWidth="1"/>
    <col min="7682" max="7682" width="17.5" style="256" customWidth="1"/>
    <col min="7683" max="7683" width="24.25" style="256" customWidth="1"/>
    <col min="7684" max="7684" width="12.375" style="256" bestFit="1" customWidth="1"/>
    <col min="7685" max="7685" width="10.125" style="256" bestFit="1" customWidth="1"/>
    <col min="7686" max="7686" width="6.5" style="256" bestFit="1" customWidth="1"/>
    <col min="7687" max="7687" width="23.875" style="256" customWidth="1"/>
    <col min="7688" max="7936" width="9" style="256"/>
    <col min="7937" max="7937" width="1.75" style="256" bestFit="1" customWidth="1"/>
    <col min="7938" max="7938" width="17.5" style="256" customWidth="1"/>
    <col min="7939" max="7939" width="24.25" style="256" customWidth="1"/>
    <col min="7940" max="7940" width="12.375" style="256" bestFit="1" customWidth="1"/>
    <col min="7941" max="7941" width="10.125" style="256" bestFit="1" customWidth="1"/>
    <col min="7942" max="7942" width="6.5" style="256" bestFit="1" customWidth="1"/>
    <col min="7943" max="7943" width="23.875" style="256" customWidth="1"/>
    <col min="7944" max="8192" width="9" style="256"/>
    <col min="8193" max="8193" width="1.75" style="256" bestFit="1" customWidth="1"/>
    <col min="8194" max="8194" width="17.5" style="256" customWidth="1"/>
    <col min="8195" max="8195" width="24.25" style="256" customWidth="1"/>
    <col min="8196" max="8196" width="12.375" style="256" bestFit="1" customWidth="1"/>
    <col min="8197" max="8197" width="10.125" style="256" bestFit="1" customWidth="1"/>
    <col min="8198" max="8198" width="6.5" style="256" bestFit="1" customWidth="1"/>
    <col min="8199" max="8199" width="23.875" style="256" customWidth="1"/>
    <col min="8200" max="8448" width="9" style="256"/>
    <col min="8449" max="8449" width="1.75" style="256" bestFit="1" customWidth="1"/>
    <col min="8450" max="8450" width="17.5" style="256" customWidth="1"/>
    <col min="8451" max="8451" width="24.25" style="256" customWidth="1"/>
    <col min="8452" max="8452" width="12.375" style="256" bestFit="1" customWidth="1"/>
    <col min="8453" max="8453" width="10.125" style="256" bestFit="1" customWidth="1"/>
    <col min="8454" max="8454" width="6.5" style="256" bestFit="1" customWidth="1"/>
    <col min="8455" max="8455" width="23.875" style="256" customWidth="1"/>
    <col min="8456" max="8704" width="9" style="256"/>
    <col min="8705" max="8705" width="1.75" style="256" bestFit="1" customWidth="1"/>
    <col min="8706" max="8706" width="17.5" style="256" customWidth="1"/>
    <col min="8707" max="8707" width="24.25" style="256" customWidth="1"/>
    <col min="8708" max="8708" width="12.375" style="256" bestFit="1" customWidth="1"/>
    <col min="8709" max="8709" width="10.125" style="256" bestFit="1" customWidth="1"/>
    <col min="8710" max="8710" width="6.5" style="256" bestFit="1" customWidth="1"/>
    <col min="8711" max="8711" width="23.875" style="256" customWidth="1"/>
    <col min="8712" max="8960" width="9" style="256"/>
    <col min="8961" max="8961" width="1.75" style="256" bestFit="1" customWidth="1"/>
    <col min="8962" max="8962" width="17.5" style="256" customWidth="1"/>
    <col min="8963" max="8963" width="24.25" style="256" customWidth="1"/>
    <col min="8964" max="8964" width="12.375" style="256" bestFit="1" customWidth="1"/>
    <col min="8965" max="8965" width="10.125" style="256" bestFit="1" customWidth="1"/>
    <col min="8966" max="8966" width="6.5" style="256" bestFit="1" customWidth="1"/>
    <col min="8967" max="8967" width="23.875" style="256" customWidth="1"/>
    <col min="8968" max="9216" width="9" style="256"/>
    <col min="9217" max="9217" width="1.75" style="256" bestFit="1" customWidth="1"/>
    <col min="9218" max="9218" width="17.5" style="256" customWidth="1"/>
    <col min="9219" max="9219" width="24.25" style="256" customWidth="1"/>
    <col min="9220" max="9220" width="12.375" style="256" bestFit="1" customWidth="1"/>
    <col min="9221" max="9221" width="10.125" style="256" bestFit="1" customWidth="1"/>
    <col min="9222" max="9222" width="6.5" style="256" bestFit="1" customWidth="1"/>
    <col min="9223" max="9223" width="23.875" style="256" customWidth="1"/>
    <col min="9224" max="9472" width="9" style="256"/>
    <col min="9473" max="9473" width="1.75" style="256" bestFit="1" customWidth="1"/>
    <col min="9474" max="9474" width="17.5" style="256" customWidth="1"/>
    <col min="9475" max="9475" width="24.25" style="256" customWidth="1"/>
    <col min="9476" max="9476" width="12.375" style="256" bestFit="1" customWidth="1"/>
    <col min="9477" max="9477" width="10.125" style="256" bestFit="1" customWidth="1"/>
    <col min="9478" max="9478" width="6.5" style="256" bestFit="1" customWidth="1"/>
    <col min="9479" max="9479" width="23.875" style="256" customWidth="1"/>
    <col min="9480" max="9728" width="9" style="256"/>
    <col min="9729" max="9729" width="1.75" style="256" bestFit="1" customWidth="1"/>
    <col min="9730" max="9730" width="17.5" style="256" customWidth="1"/>
    <col min="9731" max="9731" width="24.25" style="256" customWidth="1"/>
    <col min="9732" max="9732" width="12.375" style="256" bestFit="1" customWidth="1"/>
    <col min="9733" max="9733" width="10.125" style="256" bestFit="1" customWidth="1"/>
    <col min="9734" max="9734" width="6.5" style="256" bestFit="1" customWidth="1"/>
    <col min="9735" max="9735" width="23.875" style="256" customWidth="1"/>
    <col min="9736" max="9984" width="9" style="256"/>
    <col min="9985" max="9985" width="1.75" style="256" bestFit="1" customWidth="1"/>
    <col min="9986" max="9986" width="17.5" style="256" customWidth="1"/>
    <col min="9987" max="9987" width="24.25" style="256" customWidth="1"/>
    <col min="9988" max="9988" width="12.375" style="256" bestFit="1" customWidth="1"/>
    <col min="9989" max="9989" width="10.125" style="256" bestFit="1" customWidth="1"/>
    <col min="9990" max="9990" width="6.5" style="256" bestFit="1" customWidth="1"/>
    <col min="9991" max="9991" width="23.875" style="256" customWidth="1"/>
    <col min="9992" max="10240" width="9" style="256"/>
    <col min="10241" max="10241" width="1.75" style="256" bestFit="1" customWidth="1"/>
    <col min="10242" max="10242" width="17.5" style="256" customWidth="1"/>
    <col min="10243" max="10243" width="24.25" style="256" customWidth="1"/>
    <col min="10244" max="10244" width="12.375" style="256" bestFit="1" customWidth="1"/>
    <col min="10245" max="10245" width="10.125" style="256" bestFit="1" customWidth="1"/>
    <col min="10246" max="10246" width="6.5" style="256" bestFit="1" customWidth="1"/>
    <col min="10247" max="10247" width="23.875" style="256" customWidth="1"/>
    <col min="10248" max="10496" width="9" style="256"/>
    <col min="10497" max="10497" width="1.75" style="256" bestFit="1" customWidth="1"/>
    <col min="10498" max="10498" width="17.5" style="256" customWidth="1"/>
    <col min="10499" max="10499" width="24.25" style="256" customWidth="1"/>
    <col min="10500" max="10500" width="12.375" style="256" bestFit="1" customWidth="1"/>
    <col min="10501" max="10501" width="10.125" style="256" bestFit="1" customWidth="1"/>
    <col min="10502" max="10502" width="6.5" style="256" bestFit="1" customWidth="1"/>
    <col min="10503" max="10503" width="23.875" style="256" customWidth="1"/>
    <col min="10504" max="10752" width="9" style="256"/>
    <col min="10753" max="10753" width="1.75" style="256" bestFit="1" customWidth="1"/>
    <col min="10754" max="10754" width="17.5" style="256" customWidth="1"/>
    <col min="10755" max="10755" width="24.25" style="256" customWidth="1"/>
    <col min="10756" max="10756" width="12.375" style="256" bestFit="1" customWidth="1"/>
    <col min="10757" max="10757" width="10.125" style="256" bestFit="1" customWidth="1"/>
    <col min="10758" max="10758" width="6.5" style="256" bestFit="1" customWidth="1"/>
    <col min="10759" max="10759" width="23.875" style="256" customWidth="1"/>
    <col min="10760" max="11008" width="9" style="256"/>
    <col min="11009" max="11009" width="1.75" style="256" bestFit="1" customWidth="1"/>
    <col min="11010" max="11010" width="17.5" style="256" customWidth="1"/>
    <col min="11011" max="11011" width="24.25" style="256" customWidth="1"/>
    <col min="11012" max="11012" width="12.375" style="256" bestFit="1" customWidth="1"/>
    <col min="11013" max="11013" width="10.125" style="256" bestFit="1" customWidth="1"/>
    <col min="11014" max="11014" width="6.5" style="256" bestFit="1" customWidth="1"/>
    <col min="11015" max="11015" width="23.875" style="256" customWidth="1"/>
    <col min="11016" max="11264" width="9" style="256"/>
    <col min="11265" max="11265" width="1.75" style="256" bestFit="1" customWidth="1"/>
    <col min="11266" max="11266" width="17.5" style="256" customWidth="1"/>
    <col min="11267" max="11267" width="24.25" style="256" customWidth="1"/>
    <col min="11268" max="11268" width="12.375" style="256" bestFit="1" customWidth="1"/>
    <col min="11269" max="11269" width="10.125" style="256" bestFit="1" customWidth="1"/>
    <col min="11270" max="11270" width="6.5" style="256" bestFit="1" customWidth="1"/>
    <col min="11271" max="11271" width="23.875" style="256" customWidth="1"/>
    <col min="11272" max="11520" width="9" style="256"/>
    <col min="11521" max="11521" width="1.75" style="256" bestFit="1" customWidth="1"/>
    <col min="11522" max="11522" width="17.5" style="256" customWidth="1"/>
    <col min="11523" max="11523" width="24.25" style="256" customWidth="1"/>
    <col min="11524" max="11524" width="12.375" style="256" bestFit="1" customWidth="1"/>
    <col min="11525" max="11525" width="10.125" style="256" bestFit="1" customWidth="1"/>
    <col min="11526" max="11526" width="6.5" style="256" bestFit="1" customWidth="1"/>
    <col min="11527" max="11527" width="23.875" style="256" customWidth="1"/>
    <col min="11528" max="11776" width="9" style="256"/>
    <col min="11777" max="11777" width="1.75" style="256" bestFit="1" customWidth="1"/>
    <col min="11778" max="11778" width="17.5" style="256" customWidth="1"/>
    <col min="11779" max="11779" width="24.25" style="256" customWidth="1"/>
    <col min="11780" max="11780" width="12.375" style="256" bestFit="1" customWidth="1"/>
    <col min="11781" max="11781" width="10.125" style="256" bestFit="1" customWidth="1"/>
    <col min="11782" max="11782" width="6.5" style="256" bestFit="1" customWidth="1"/>
    <col min="11783" max="11783" width="23.875" style="256" customWidth="1"/>
    <col min="11784" max="12032" width="9" style="256"/>
    <col min="12033" max="12033" width="1.75" style="256" bestFit="1" customWidth="1"/>
    <col min="12034" max="12034" width="17.5" style="256" customWidth="1"/>
    <col min="12035" max="12035" width="24.25" style="256" customWidth="1"/>
    <col min="12036" max="12036" width="12.375" style="256" bestFit="1" customWidth="1"/>
    <col min="12037" max="12037" width="10.125" style="256" bestFit="1" customWidth="1"/>
    <col min="12038" max="12038" width="6.5" style="256" bestFit="1" customWidth="1"/>
    <col min="12039" max="12039" width="23.875" style="256" customWidth="1"/>
    <col min="12040" max="12288" width="9" style="256"/>
    <col min="12289" max="12289" width="1.75" style="256" bestFit="1" customWidth="1"/>
    <col min="12290" max="12290" width="17.5" style="256" customWidth="1"/>
    <col min="12291" max="12291" width="24.25" style="256" customWidth="1"/>
    <col min="12292" max="12292" width="12.375" style="256" bestFit="1" customWidth="1"/>
    <col min="12293" max="12293" width="10.125" style="256" bestFit="1" customWidth="1"/>
    <col min="12294" max="12294" width="6.5" style="256" bestFit="1" customWidth="1"/>
    <col min="12295" max="12295" width="23.875" style="256" customWidth="1"/>
    <col min="12296" max="12544" width="9" style="256"/>
    <col min="12545" max="12545" width="1.75" style="256" bestFit="1" customWidth="1"/>
    <col min="12546" max="12546" width="17.5" style="256" customWidth="1"/>
    <col min="12547" max="12547" width="24.25" style="256" customWidth="1"/>
    <col min="12548" max="12548" width="12.375" style="256" bestFit="1" customWidth="1"/>
    <col min="12549" max="12549" width="10.125" style="256" bestFit="1" customWidth="1"/>
    <col min="12550" max="12550" width="6.5" style="256" bestFit="1" customWidth="1"/>
    <col min="12551" max="12551" width="23.875" style="256" customWidth="1"/>
    <col min="12552" max="12800" width="9" style="256"/>
    <col min="12801" max="12801" width="1.75" style="256" bestFit="1" customWidth="1"/>
    <col min="12802" max="12802" width="17.5" style="256" customWidth="1"/>
    <col min="12803" max="12803" width="24.25" style="256" customWidth="1"/>
    <col min="12804" max="12804" width="12.375" style="256" bestFit="1" customWidth="1"/>
    <col min="12805" max="12805" width="10.125" style="256" bestFit="1" customWidth="1"/>
    <col min="12806" max="12806" width="6.5" style="256" bestFit="1" customWidth="1"/>
    <col min="12807" max="12807" width="23.875" style="256" customWidth="1"/>
    <col min="12808" max="13056" width="9" style="256"/>
    <col min="13057" max="13057" width="1.75" style="256" bestFit="1" customWidth="1"/>
    <col min="13058" max="13058" width="17.5" style="256" customWidth="1"/>
    <col min="13059" max="13059" width="24.25" style="256" customWidth="1"/>
    <col min="13060" max="13060" width="12.375" style="256" bestFit="1" customWidth="1"/>
    <col min="13061" max="13061" width="10.125" style="256" bestFit="1" customWidth="1"/>
    <col min="13062" max="13062" width="6.5" style="256" bestFit="1" customWidth="1"/>
    <col min="13063" max="13063" width="23.875" style="256" customWidth="1"/>
    <col min="13064" max="13312" width="9" style="256"/>
    <col min="13313" max="13313" width="1.75" style="256" bestFit="1" customWidth="1"/>
    <col min="13314" max="13314" width="17.5" style="256" customWidth="1"/>
    <col min="13315" max="13315" width="24.25" style="256" customWidth="1"/>
    <col min="13316" max="13316" width="12.375" style="256" bestFit="1" customWidth="1"/>
    <col min="13317" max="13317" width="10.125" style="256" bestFit="1" customWidth="1"/>
    <col min="13318" max="13318" width="6.5" style="256" bestFit="1" customWidth="1"/>
    <col min="13319" max="13319" width="23.875" style="256" customWidth="1"/>
    <col min="13320" max="13568" width="9" style="256"/>
    <col min="13569" max="13569" width="1.75" style="256" bestFit="1" customWidth="1"/>
    <col min="13570" max="13570" width="17.5" style="256" customWidth="1"/>
    <col min="13571" max="13571" width="24.25" style="256" customWidth="1"/>
    <col min="13572" max="13572" width="12.375" style="256" bestFit="1" customWidth="1"/>
    <col min="13573" max="13573" width="10.125" style="256" bestFit="1" customWidth="1"/>
    <col min="13574" max="13574" width="6.5" style="256" bestFit="1" customWidth="1"/>
    <col min="13575" max="13575" width="23.875" style="256" customWidth="1"/>
    <col min="13576" max="13824" width="9" style="256"/>
    <col min="13825" max="13825" width="1.75" style="256" bestFit="1" customWidth="1"/>
    <col min="13826" max="13826" width="17.5" style="256" customWidth="1"/>
    <col min="13827" max="13827" width="24.25" style="256" customWidth="1"/>
    <col min="13828" max="13828" width="12.375" style="256" bestFit="1" customWidth="1"/>
    <col min="13829" max="13829" width="10.125" style="256" bestFit="1" customWidth="1"/>
    <col min="13830" max="13830" width="6.5" style="256" bestFit="1" customWidth="1"/>
    <col min="13831" max="13831" width="23.875" style="256" customWidth="1"/>
    <col min="13832" max="14080" width="9" style="256"/>
    <col min="14081" max="14081" width="1.75" style="256" bestFit="1" customWidth="1"/>
    <col min="14082" max="14082" width="17.5" style="256" customWidth="1"/>
    <col min="14083" max="14083" width="24.25" style="256" customWidth="1"/>
    <col min="14084" max="14084" width="12.375" style="256" bestFit="1" customWidth="1"/>
    <col min="14085" max="14085" width="10.125" style="256" bestFit="1" customWidth="1"/>
    <col min="14086" max="14086" width="6.5" style="256" bestFit="1" customWidth="1"/>
    <col min="14087" max="14087" width="23.875" style="256" customWidth="1"/>
    <col min="14088" max="14336" width="9" style="256"/>
    <col min="14337" max="14337" width="1.75" style="256" bestFit="1" customWidth="1"/>
    <col min="14338" max="14338" width="17.5" style="256" customWidth="1"/>
    <col min="14339" max="14339" width="24.25" style="256" customWidth="1"/>
    <col min="14340" max="14340" width="12.375" style="256" bestFit="1" customWidth="1"/>
    <col min="14341" max="14341" width="10.125" style="256" bestFit="1" customWidth="1"/>
    <col min="14342" max="14342" width="6.5" style="256" bestFit="1" customWidth="1"/>
    <col min="14343" max="14343" width="23.875" style="256" customWidth="1"/>
    <col min="14344" max="14592" width="9" style="256"/>
    <col min="14593" max="14593" width="1.75" style="256" bestFit="1" customWidth="1"/>
    <col min="14594" max="14594" width="17.5" style="256" customWidth="1"/>
    <col min="14595" max="14595" width="24.25" style="256" customWidth="1"/>
    <col min="14596" max="14596" width="12.375" style="256" bestFit="1" customWidth="1"/>
    <col min="14597" max="14597" width="10.125" style="256" bestFit="1" customWidth="1"/>
    <col min="14598" max="14598" width="6.5" style="256" bestFit="1" customWidth="1"/>
    <col min="14599" max="14599" width="23.875" style="256" customWidth="1"/>
    <col min="14600" max="14848" width="9" style="256"/>
    <col min="14849" max="14849" width="1.75" style="256" bestFit="1" customWidth="1"/>
    <col min="14850" max="14850" width="17.5" style="256" customWidth="1"/>
    <col min="14851" max="14851" width="24.25" style="256" customWidth="1"/>
    <col min="14852" max="14852" width="12.375" style="256" bestFit="1" customWidth="1"/>
    <col min="14853" max="14853" width="10.125" style="256" bestFit="1" customWidth="1"/>
    <col min="14854" max="14854" width="6.5" style="256" bestFit="1" customWidth="1"/>
    <col min="14855" max="14855" width="23.875" style="256" customWidth="1"/>
    <col min="14856" max="15104" width="9" style="256"/>
    <col min="15105" max="15105" width="1.75" style="256" bestFit="1" customWidth="1"/>
    <col min="15106" max="15106" width="17.5" style="256" customWidth="1"/>
    <col min="15107" max="15107" width="24.25" style="256" customWidth="1"/>
    <col min="15108" max="15108" width="12.375" style="256" bestFit="1" customWidth="1"/>
    <col min="15109" max="15109" width="10.125" style="256" bestFit="1" customWidth="1"/>
    <col min="15110" max="15110" width="6.5" style="256" bestFit="1" customWidth="1"/>
    <col min="15111" max="15111" width="23.875" style="256" customWidth="1"/>
    <col min="15112" max="15360" width="9" style="256"/>
    <col min="15361" max="15361" width="1.75" style="256" bestFit="1" customWidth="1"/>
    <col min="15362" max="15362" width="17.5" style="256" customWidth="1"/>
    <col min="15363" max="15363" width="24.25" style="256" customWidth="1"/>
    <col min="15364" max="15364" width="12.375" style="256" bestFit="1" customWidth="1"/>
    <col min="15365" max="15365" width="10.125" style="256" bestFit="1" customWidth="1"/>
    <col min="15366" max="15366" width="6.5" style="256" bestFit="1" customWidth="1"/>
    <col min="15367" max="15367" width="23.875" style="256" customWidth="1"/>
    <col min="15368" max="15616" width="9" style="256"/>
    <col min="15617" max="15617" width="1.75" style="256" bestFit="1" customWidth="1"/>
    <col min="15618" max="15618" width="17.5" style="256" customWidth="1"/>
    <col min="15619" max="15619" width="24.25" style="256" customWidth="1"/>
    <col min="15620" max="15620" width="12.375" style="256" bestFit="1" customWidth="1"/>
    <col min="15621" max="15621" width="10.125" style="256" bestFit="1" customWidth="1"/>
    <col min="15622" max="15622" width="6.5" style="256" bestFit="1" customWidth="1"/>
    <col min="15623" max="15623" width="23.875" style="256" customWidth="1"/>
    <col min="15624" max="15872" width="9" style="256"/>
    <col min="15873" max="15873" width="1.75" style="256" bestFit="1" customWidth="1"/>
    <col min="15874" max="15874" width="17.5" style="256" customWidth="1"/>
    <col min="15875" max="15875" width="24.25" style="256" customWidth="1"/>
    <col min="15876" max="15876" width="12.375" style="256" bestFit="1" customWidth="1"/>
    <col min="15877" max="15877" width="10.125" style="256" bestFit="1" customWidth="1"/>
    <col min="15878" max="15878" width="6.5" style="256" bestFit="1" customWidth="1"/>
    <col min="15879" max="15879" width="23.875" style="256" customWidth="1"/>
    <col min="15880" max="16128" width="9" style="256"/>
    <col min="16129" max="16129" width="1.75" style="256" bestFit="1" customWidth="1"/>
    <col min="16130" max="16130" width="17.5" style="256" customWidth="1"/>
    <col min="16131" max="16131" width="24.25" style="256" customWidth="1"/>
    <col min="16132" max="16132" width="12.375" style="256" bestFit="1" customWidth="1"/>
    <col min="16133" max="16133" width="10.125" style="256" bestFit="1" customWidth="1"/>
    <col min="16134" max="16134" width="6.5" style="256" bestFit="1" customWidth="1"/>
    <col min="16135" max="16135" width="23.875" style="256" customWidth="1"/>
    <col min="16136" max="16384" width="9" style="256"/>
  </cols>
  <sheetData>
    <row r="1" spans="1:7" ht="38.25">
      <c r="A1" s="255"/>
      <c r="B1" s="255"/>
      <c r="C1" s="281" t="s">
        <v>580</v>
      </c>
      <c r="D1" s="281"/>
      <c r="E1" s="281"/>
      <c r="F1" s="281"/>
      <c r="G1" s="281"/>
    </row>
    <row r="2" spans="1:7" ht="16.5">
      <c r="A2" s="257"/>
      <c r="B2" s="258" t="s">
        <v>581</v>
      </c>
      <c r="C2" s="282" t="s">
        <v>25</v>
      </c>
      <c r="D2" s="283"/>
      <c r="E2" s="257"/>
      <c r="F2" s="257"/>
      <c r="G2" s="257"/>
    </row>
    <row r="3" spans="1:7" ht="16.5">
      <c r="A3" s="259"/>
      <c r="B3" s="258" t="s">
        <v>582</v>
      </c>
      <c r="C3" s="284" t="s">
        <v>24</v>
      </c>
      <c r="D3" s="285"/>
      <c r="E3" s="259"/>
      <c r="F3" s="259"/>
      <c r="G3" s="259"/>
    </row>
    <row r="4" spans="1:7" ht="16.5">
      <c r="A4" s="259"/>
      <c r="B4" s="258" t="s">
        <v>590</v>
      </c>
      <c r="C4" s="284" t="s">
        <v>282</v>
      </c>
      <c r="D4" s="285"/>
      <c r="E4" s="259"/>
      <c r="F4" s="259"/>
      <c r="G4" s="259"/>
    </row>
    <row r="5" spans="1:7" ht="18">
      <c r="A5" s="260"/>
      <c r="B5" s="259"/>
      <c r="C5" s="260"/>
      <c r="D5" s="260"/>
      <c r="E5" s="261"/>
      <c r="F5" s="259"/>
      <c r="G5" s="259"/>
    </row>
    <row r="6" spans="1:7" s="266" customFormat="1" ht="15">
      <c r="A6" s="262"/>
      <c r="B6" s="263" t="s">
        <v>427</v>
      </c>
      <c r="C6" s="264" t="s">
        <v>583</v>
      </c>
      <c r="D6" s="264" t="s">
        <v>584</v>
      </c>
      <c r="E6" s="286" t="s">
        <v>585</v>
      </c>
      <c r="F6" s="287"/>
      <c r="G6" s="265" t="s">
        <v>586</v>
      </c>
    </row>
    <row r="7" spans="1:7" ht="15">
      <c r="A7" s="267">
        <v>1</v>
      </c>
      <c r="B7" s="268" t="s">
        <v>591</v>
      </c>
      <c r="C7" s="269">
        <v>204100</v>
      </c>
      <c r="D7" s="269">
        <v>204100</v>
      </c>
      <c r="E7" s="270">
        <f t="shared" ref="E7:E14" si="0">C7-D7</f>
        <v>0</v>
      </c>
      <c r="F7" s="271">
        <f t="shared" ref="F7:F15" si="1">C7/D7-1</f>
        <v>0</v>
      </c>
      <c r="G7" s="272" t="s">
        <v>587</v>
      </c>
    </row>
    <row r="8" spans="1:7" ht="30">
      <c r="A8" s="267">
        <v>2</v>
      </c>
      <c r="B8" s="268" t="s">
        <v>592</v>
      </c>
      <c r="C8" s="269">
        <v>53490</v>
      </c>
      <c r="D8" s="269">
        <v>53490</v>
      </c>
      <c r="E8" s="270">
        <f t="shared" si="0"/>
        <v>0</v>
      </c>
      <c r="F8" s="271">
        <f t="shared" si="1"/>
        <v>0</v>
      </c>
      <c r="G8" s="272" t="s">
        <v>587</v>
      </c>
    </row>
    <row r="9" spans="1:7" ht="30">
      <c r="A9" s="267">
        <v>3</v>
      </c>
      <c r="B9" s="268" t="s">
        <v>593</v>
      </c>
      <c r="C9" s="269">
        <v>13200</v>
      </c>
      <c r="D9" s="269">
        <v>13200</v>
      </c>
      <c r="E9" s="270">
        <f t="shared" si="0"/>
        <v>0</v>
      </c>
      <c r="F9" s="271">
        <f t="shared" si="1"/>
        <v>0</v>
      </c>
      <c r="G9" s="272" t="s">
        <v>587</v>
      </c>
    </row>
    <row r="10" spans="1:7" ht="15">
      <c r="A10" s="267">
        <v>4</v>
      </c>
      <c r="B10" s="267" t="s">
        <v>594</v>
      </c>
      <c r="C10" s="269">
        <v>382520</v>
      </c>
      <c r="D10" s="269">
        <v>382520</v>
      </c>
      <c r="E10" s="270">
        <f t="shared" si="0"/>
        <v>0</v>
      </c>
      <c r="F10" s="271">
        <f t="shared" si="1"/>
        <v>0</v>
      </c>
      <c r="G10" s="272" t="s">
        <v>587</v>
      </c>
    </row>
    <row r="11" spans="1:7" ht="30">
      <c r="A11" s="267">
        <v>5</v>
      </c>
      <c r="B11" s="267" t="s">
        <v>595</v>
      </c>
      <c r="C11" s="269">
        <v>57500</v>
      </c>
      <c r="D11" s="269">
        <v>57500</v>
      </c>
      <c r="E11" s="270">
        <f t="shared" si="0"/>
        <v>0</v>
      </c>
      <c r="F11" s="271">
        <f t="shared" si="1"/>
        <v>0</v>
      </c>
      <c r="G11" s="272" t="s">
        <v>598</v>
      </c>
    </row>
    <row r="12" spans="1:7" ht="15">
      <c r="A12" s="267">
        <v>6</v>
      </c>
      <c r="B12" s="267" t="s">
        <v>596</v>
      </c>
      <c r="C12" s="269">
        <v>147620</v>
      </c>
      <c r="D12" s="269">
        <v>147620</v>
      </c>
      <c r="E12" s="270">
        <f t="shared" si="0"/>
        <v>0</v>
      </c>
      <c r="F12" s="271">
        <f t="shared" si="1"/>
        <v>0</v>
      </c>
      <c r="G12" s="272" t="s">
        <v>587</v>
      </c>
    </row>
    <row r="13" spans="1:7" ht="15">
      <c r="A13" s="267">
        <v>7</v>
      </c>
      <c r="B13" s="267" t="s">
        <v>588</v>
      </c>
      <c r="C13" s="269">
        <v>85843</v>
      </c>
      <c r="D13" s="269">
        <v>85843</v>
      </c>
      <c r="E13" s="270">
        <f t="shared" si="0"/>
        <v>0</v>
      </c>
      <c r="F13" s="271">
        <f t="shared" si="1"/>
        <v>0</v>
      </c>
      <c r="G13" s="273">
        <v>0.1</v>
      </c>
    </row>
    <row r="14" spans="1:7" ht="15">
      <c r="A14" s="267">
        <v>8</v>
      </c>
      <c r="B14" s="267" t="s">
        <v>597</v>
      </c>
      <c r="C14" s="269">
        <v>63455.145599999996</v>
      </c>
      <c r="D14" s="269">
        <v>63455.145599999996</v>
      </c>
      <c r="E14" s="270">
        <f t="shared" si="0"/>
        <v>0</v>
      </c>
      <c r="F14" s="271">
        <f t="shared" si="1"/>
        <v>0</v>
      </c>
      <c r="G14" s="273">
        <v>6.7199999999999996E-2</v>
      </c>
    </row>
    <row r="15" spans="1:7" ht="15">
      <c r="A15" s="274"/>
      <c r="B15" s="275" t="s">
        <v>589</v>
      </c>
      <c r="C15" s="276">
        <f>SUM(C7:C14)</f>
        <v>1007728.1456</v>
      </c>
      <c r="D15" s="276">
        <f>SUM(D7:D14)</f>
        <v>1007728.1456</v>
      </c>
      <c r="E15" s="277">
        <f>SUM(E7:E14)</f>
        <v>0</v>
      </c>
      <c r="F15" s="278">
        <f t="shared" si="1"/>
        <v>0</v>
      </c>
      <c r="G15" s="279"/>
    </row>
    <row r="17" spans="1:7">
      <c r="D17" s="280"/>
    </row>
    <row r="19" spans="1:7" ht="38.25">
      <c r="A19" s="255"/>
      <c r="B19" s="255"/>
      <c r="C19" s="281" t="s">
        <v>580</v>
      </c>
      <c r="D19" s="281"/>
      <c r="E19" s="281"/>
      <c r="F19" s="281"/>
      <c r="G19" s="281"/>
    </row>
    <row r="20" spans="1:7" ht="16.5">
      <c r="A20" s="257"/>
      <c r="B20" s="258" t="s">
        <v>581</v>
      </c>
      <c r="C20" s="282" t="s">
        <v>599</v>
      </c>
      <c r="D20" s="283"/>
      <c r="E20" s="257"/>
      <c r="F20" s="257"/>
      <c r="G20" s="257"/>
    </row>
    <row r="21" spans="1:7" ht="16.5">
      <c r="A21" s="259"/>
      <c r="B21" s="258" t="s">
        <v>582</v>
      </c>
      <c r="C21" s="284" t="s">
        <v>24</v>
      </c>
      <c r="D21" s="285"/>
      <c r="E21" s="259"/>
      <c r="F21" s="259"/>
      <c r="G21" s="259"/>
    </row>
    <row r="22" spans="1:7" ht="16.5">
      <c r="A22" s="259"/>
      <c r="B22" s="258" t="s">
        <v>590</v>
      </c>
      <c r="C22" s="284" t="s">
        <v>282</v>
      </c>
      <c r="D22" s="285"/>
      <c r="E22" s="259"/>
      <c r="F22" s="259"/>
      <c r="G22" s="259"/>
    </row>
    <row r="23" spans="1:7" ht="18">
      <c r="A23" s="260"/>
      <c r="B23" s="259"/>
      <c r="C23" s="260"/>
      <c r="D23" s="260"/>
      <c r="E23" s="261"/>
      <c r="F23" s="259"/>
      <c r="G23" s="259"/>
    </row>
    <row r="24" spans="1:7" s="266" customFormat="1" ht="15">
      <c r="A24" s="262"/>
      <c r="B24" s="263" t="s">
        <v>427</v>
      </c>
      <c r="C24" s="264" t="s">
        <v>583</v>
      </c>
      <c r="D24" s="264" t="s">
        <v>584</v>
      </c>
      <c r="E24" s="286" t="s">
        <v>585</v>
      </c>
      <c r="F24" s="287"/>
      <c r="G24" s="265" t="s">
        <v>586</v>
      </c>
    </row>
    <row r="25" spans="1:7" ht="15">
      <c r="A25" s="267">
        <v>1</v>
      </c>
      <c r="B25" s="268" t="s">
        <v>591</v>
      </c>
      <c r="C25" s="269">
        <v>43750</v>
      </c>
      <c r="D25" s="269">
        <v>43750</v>
      </c>
      <c r="E25" s="270">
        <f t="shared" ref="E25:E30" si="2">C25-D25</f>
        <v>0</v>
      </c>
      <c r="F25" s="271">
        <f t="shared" ref="F25:F31" si="3">C25/D25-1</f>
        <v>0</v>
      </c>
      <c r="G25" s="272" t="s">
        <v>587</v>
      </c>
    </row>
    <row r="26" spans="1:7" ht="30">
      <c r="A26" s="267">
        <v>2</v>
      </c>
      <c r="B26" s="268" t="s">
        <v>592</v>
      </c>
      <c r="C26" s="269">
        <v>81949</v>
      </c>
      <c r="D26" s="269">
        <v>81949</v>
      </c>
      <c r="E26" s="270">
        <f t="shared" si="2"/>
        <v>0</v>
      </c>
      <c r="F26" s="271">
        <f t="shared" si="3"/>
        <v>0</v>
      </c>
      <c r="G26" s="272" t="s">
        <v>587</v>
      </c>
    </row>
    <row r="27" spans="1:7" ht="15">
      <c r="A27" s="267">
        <v>3</v>
      </c>
      <c r="B27" s="268" t="s">
        <v>600</v>
      </c>
      <c r="C27" s="269">
        <v>90000</v>
      </c>
      <c r="D27" s="269">
        <v>90000</v>
      </c>
      <c r="E27" s="270">
        <f t="shared" si="2"/>
        <v>0</v>
      </c>
      <c r="F27" s="271">
        <f t="shared" si="3"/>
        <v>0</v>
      </c>
      <c r="G27" s="272" t="s">
        <v>587</v>
      </c>
    </row>
    <row r="28" spans="1:7" ht="15">
      <c r="A28" s="267">
        <v>4</v>
      </c>
      <c r="B28" s="267" t="s">
        <v>596</v>
      </c>
      <c r="C28" s="269">
        <v>191535</v>
      </c>
      <c r="D28" s="269">
        <v>191535</v>
      </c>
      <c r="E28" s="270">
        <f t="shared" si="2"/>
        <v>0</v>
      </c>
      <c r="F28" s="271">
        <f t="shared" si="3"/>
        <v>0</v>
      </c>
      <c r="G28" s="272" t="s">
        <v>587</v>
      </c>
    </row>
    <row r="29" spans="1:7" ht="15">
      <c r="A29" s="267">
        <v>5</v>
      </c>
      <c r="B29" s="267" t="s">
        <v>588</v>
      </c>
      <c r="C29" s="269">
        <v>40723.4</v>
      </c>
      <c r="D29" s="269">
        <v>40723.4</v>
      </c>
      <c r="E29" s="270">
        <f t="shared" si="2"/>
        <v>0</v>
      </c>
      <c r="F29" s="271">
        <f t="shared" si="3"/>
        <v>0</v>
      </c>
      <c r="G29" s="273">
        <v>0.1</v>
      </c>
    </row>
    <row r="30" spans="1:7" ht="15">
      <c r="A30" s="267">
        <v>6</v>
      </c>
      <c r="B30" s="267" t="s">
        <v>597</v>
      </c>
      <c r="C30" s="269">
        <v>30102.737280000001</v>
      </c>
      <c r="D30" s="269">
        <v>30102.737280000001</v>
      </c>
      <c r="E30" s="270">
        <f t="shared" si="2"/>
        <v>0</v>
      </c>
      <c r="F30" s="271">
        <f t="shared" si="3"/>
        <v>0</v>
      </c>
      <c r="G30" s="273">
        <v>6.7199999999999996E-2</v>
      </c>
    </row>
    <row r="31" spans="1:7" ht="15">
      <c r="A31" s="274"/>
      <c r="B31" s="275" t="s">
        <v>589</v>
      </c>
      <c r="C31" s="276">
        <f>SUM(C25:C30)</f>
        <v>478060.13728000002</v>
      </c>
      <c r="D31" s="276">
        <f>SUM(D25:D30)</f>
        <v>478060.13728000002</v>
      </c>
      <c r="E31" s="277">
        <f>SUM(E25:E30)</f>
        <v>0</v>
      </c>
      <c r="F31" s="278">
        <f t="shared" si="3"/>
        <v>0</v>
      </c>
      <c r="G31" s="279"/>
    </row>
  </sheetData>
  <mergeCells count="10">
    <mergeCell ref="C2:D2"/>
    <mergeCell ref="C3:D3"/>
    <mergeCell ref="E6:F6"/>
    <mergeCell ref="C4:D4"/>
    <mergeCell ref="C1:G1"/>
    <mergeCell ref="C19:G19"/>
    <mergeCell ref="C20:D20"/>
    <mergeCell ref="C21:D21"/>
    <mergeCell ref="C22:D22"/>
    <mergeCell ref="E24:F24"/>
  </mergeCells>
  <phoneticPr fontId="15" type="noConversion"/>
  <dataValidations count="1">
    <dataValidation type="list" allowBlank="1" showInputMessage="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formula1>"Multi, Sole"</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tabSelected="1" workbookViewId="0">
      <selection activeCell="C7" sqref="C7"/>
    </sheetView>
  </sheetViews>
  <sheetFormatPr defaultColWidth="8.875" defaultRowHeight="14.25"/>
  <cols>
    <col min="3" max="3" width="18.75" customWidth="1"/>
    <col min="4" max="4" width="31.875" bestFit="1" customWidth="1"/>
  </cols>
  <sheetData>
    <row r="1" spans="2:10" s="84" customFormat="1" ht="42.6" customHeight="1">
      <c r="B1" s="288" t="s">
        <v>433</v>
      </c>
      <c r="C1" s="288"/>
      <c r="D1" s="288"/>
      <c r="E1" s="289"/>
      <c r="F1" s="199"/>
      <c r="G1" s="199"/>
      <c r="H1" s="199"/>
      <c r="I1" s="199"/>
      <c r="J1" s="199"/>
    </row>
    <row r="2" spans="2:10" s="84" customFormat="1" ht="17.25">
      <c r="B2" s="191"/>
      <c r="C2" s="192" t="s">
        <v>429</v>
      </c>
      <c r="D2" s="193" t="s">
        <v>430</v>
      </c>
      <c r="F2" s="200"/>
      <c r="G2" s="200"/>
      <c r="H2" s="201"/>
      <c r="I2" s="201"/>
    </row>
    <row r="3" spans="2:10" s="84" customFormat="1" ht="18">
      <c r="B3" s="194" t="s">
        <v>427</v>
      </c>
      <c r="C3" s="194" t="s">
        <v>428</v>
      </c>
      <c r="D3" s="194" t="s">
        <v>431</v>
      </c>
      <c r="F3" s="200"/>
      <c r="G3" s="200"/>
      <c r="H3" s="201"/>
      <c r="I3" s="201"/>
    </row>
    <row r="4" spans="2:10" s="84" customFormat="1" ht="17.25">
      <c r="B4" s="202">
        <v>1</v>
      </c>
      <c r="C4" s="195" t="s">
        <v>434</v>
      </c>
      <c r="D4" s="196">
        <f>SUM(发布会!F174)</f>
        <v>1007728.1456</v>
      </c>
      <c r="F4" s="200"/>
      <c r="G4" s="200"/>
      <c r="H4" s="201"/>
      <c r="I4" s="201"/>
    </row>
    <row r="5" spans="2:10" s="84" customFormat="1" ht="17.25">
      <c r="B5" s="202">
        <v>2</v>
      </c>
      <c r="C5" s="195" t="s">
        <v>435</v>
      </c>
      <c r="D5" s="197">
        <f>SUM(南京筛查!F79)</f>
        <v>478060.13728000002</v>
      </c>
      <c r="F5" s="200"/>
      <c r="G5" s="200"/>
      <c r="H5" s="201"/>
      <c r="I5" s="201"/>
    </row>
    <row r="6" spans="2:10" s="84" customFormat="1" ht="17.25">
      <c r="B6" s="198"/>
      <c r="C6" s="195" t="s">
        <v>432</v>
      </c>
      <c r="D6" s="197">
        <f>SUM(D4:D5)</f>
        <v>1485788.2828800001</v>
      </c>
      <c r="F6" s="200"/>
      <c r="G6" s="200"/>
      <c r="H6" s="201"/>
      <c r="I6" s="201"/>
    </row>
    <row r="7" spans="2:10" ht="17.25">
      <c r="B7" s="325"/>
      <c r="C7" s="195" t="s">
        <v>601</v>
      </c>
      <c r="D7" s="326">
        <f>D6*0.83</f>
        <v>1233204.2747903999</v>
      </c>
    </row>
  </sheetData>
  <mergeCells count="1">
    <mergeCell ref="B1:E1"/>
  </mergeCells>
  <phoneticPr fontId="15"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4"/>
  <sheetViews>
    <sheetView topLeftCell="A4" zoomScale="110" zoomScaleNormal="110" zoomScalePageLayoutView="125" workbookViewId="0">
      <selection activeCell="D172" sqref="D172"/>
    </sheetView>
  </sheetViews>
  <sheetFormatPr defaultColWidth="9" defaultRowHeight="15"/>
  <cols>
    <col min="1" max="1" width="13.875" style="1" customWidth="1"/>
    <col min="2" max="2" width="54.875" style="1" customWidth="1"/>
    <col min="3" max="3" width="13.75" style="1" customWidth="1"/>
    <col min="4" max="4" width="18.25" style="12" customWidth="1"/>
    <col min="5" max="5" width="10.25" style="2" customWidth="1"/>
    <col min="6" max="6" width="17.875" style="15" customWidth="1"/>
    <col min="7" max="7" width="27.375" style="2" customWidth="1"/>
    <col min="8" max="8" width="12" style="1" customWidth="1"/>
    <col min="9" max="9" width="22.25" style="65" customWidth="1"/>
    <col min="10" max="10" width="62" style="65" customWidth="1"/>
    <col min="11" max="11" width="16.5" style="1" customWidth="1"/>
    <col min="12" max="16384" width="9" style="1"/>
  </cols>
  <sheetData>
    <row r="1" spans="1:15" ht="53.25" customHeight="1">
      <c r="A1" s="304" t="s">
        <v>13</v>
      </c>
      <c r="B1" s="304"/>
      <c r="C1" s="304"/>
      <c r="D1" s="304"/>
      <c r="E1" s="304"/>
      <c r="F1" s="304"/>
      <c r="G1" s="304"/>
    </row>
    <row r="2" spans="1:15" ht="30">
      <c r="A2" s="4" t="s">
        <v>0</v>
      </c>
      <c r="B2" s="282" t="s">
        <v>25</v>
      </c>
      <c r="C2" s="283"/>
      <c r="D2" s="11" t="s">
        <v>2</v>
      </c>
      <c r="E2" s="305" t="s">
        <v>22</v>
      </c>
      <c r="F2" s="306"/>
      <c r="G2" s="306"/>
    </row>
    <row r="3" spans="1:15" ht="31.5">
      <c r="A3" s="4" t="s">
        <v>27</v>
      </c>
      <c r="B3" s="284" t="s">
        <v>24</v>
      </c>
      <c r="C3" s="285"/>
      <c r="D3" s="11" t="s">
        <v>4</v>
      </c>
      <c r="E3" s="307" t="s">
        <v>23</v>
      </c>
      <c r="F3" s="307"/>
      <c r="G3" s="307"/>
    </row>
    <row r="4" spans="1:15" ht="32.25" customHeight="1">
      <c r="A4" s="4" t="s">
        <v>1</v>
      </c>
      <c r="B4" s="284" t="s">
        <v>282</v>
      </c>
      <c r="C4" s="285"/>
      <c r="D4" s="11" t="s">
        <v>15</v>
      </c>
      <c r="E4" s="307">
        <v>1</v>
      </c>
      <c r="F4" s="307"/>
      <c r="G4" s="307"/>
    </row>
    <row r="5" spans="1:15" ht="30">
      <c r="A5" s="4" t="s">
        <v>3</v>
      </c>
      <c r="B5" s="284" t="s">
        <v>26</v>
      </c>
      <c r="C5" s="285"/>
      <c r="D5" s="11" t="s">
        <v>14</v>
      </c>
      <c r="E5" s="307" t="s">
        <v>21</v>
      </c>
      <c r="F5" s="307"/>
      <c r="G5" s="307"/>
    </row>
    <row r="6" spans="1:15">
      <c r="B6" s="3"/>
    </row>
    <row r="7" spans="1:15" ht="15.75" thickBot="1"/>
    <row r="8" spans="1:15" ht="31.5" customHeight="1" thickBot="1">
      <c r="A8" s="8" t="s">
        <v>16</v>
      </c>
      <c r="B8" s="9" t="s">
        <v>5</v>
      </c>
      <c r="C8" s="5" t="s">
        <v>10</v>
      </c>
      <c r="D8" s="13" t="s">
        <v>9</v>
      </c>
      <c r="E8" s="6" t="s">
        <v>6</v>
      </c>
      <c r="F8" s="13" t="s">
        <v>7</v>
      </c>
      <c r="G8" s="7" t="s">
        <v>8</v>
      </c>
    </row>
    <row r="9" spans="1:15" ht="18" customHeight="1">
      <c r="A9" s="32" t="s">
        <v>281</v>
      </c>
      <c r="B9" s="33"/>
      <c r="C9" s="308"/>
      <c r="D9" s="309"/>
      <c r="E9" s="309"/>
      <c r="F9" s="309"/>
      <c r="G9" s="310"/>
    </row>
    <row r="10" spans="1:15">
      <c r="A10" s="37" t="s">
        <v>17</v>
      </c>
      <c r="B10" s="38" t="s">
        <v>51</v>
      </c>
      <c r="C10" s="39" t="s">
        <v>30</v>
      </c>
      <c r="D10" s="55">
        <v>600</v>
      </c>
      <c r="E10" s="122">
        <v>50</v>
      </c>
      <c r="F10" s="41">
        <f>D10*E10</f>
        <v>30000</v>
      </c>
      <c r="G10" s="42"/>
      <c r="H10" s="1">
        <v>600</v>
      </c>
      <c r="I10" s="66" t="s">
        <v>340</v>
      </c>
      <c r="J10" s="66" t="s">
        <v>314</v>
      </c>
    </row>
    <row r="11" spans="1:15">
      <c r="A11" s="43" t="s">
        <v>18</v>
      </c>
      <c r="B11" s="44" t="s">
        <v>52</v>
      </c>
      <c r="C11" s="45" t="s">
        <v>30</v>
      </c>
      <c r="D11" s="53">
        <v>600</v>
      </c>
      <c r="E11" s="123">
        <v>50</v>
      </c>
      <c r="F11" s="41">
        <f t="shared" ref="F11:F34" si="0">D11*E11</f>
        <v>30000</v>
      </c>
      <c r="G11" s="47"/>
      <c r="H11" s="1">
        <v>600</v>
      </c>
      <c r="I11" s="66" t="s">
        <v>340</v>
      </c>
    </row>
    <row r="12" spans="1:15">
      <c r="A12" s="43" t="s">
        <v>19</v>
      </c>
      <c r="B12" s="44" t="s">
        <v>53</v>
      </c>
      <c r="C12" s="45" t="s">
        <v>30</v>
      </c>
      <c r="D12" s="53">
        <v>400</v>
      </c>
      <c r="E12" s="123">
        <v>40</v>
      </c>
      <c r="F12" s="41">
        <f t="shared" si="0"/>
        <v>16000</v>
      </c>
      <c r="G12" s="47"/>
      <c r="H12" s="1">
        <v>400</v>
      </c>
      <c r="I12" s="66" t="s">
        <v>307</v>
      </c>
    </row>
    <row r="13" spans="1:15">
      <c r="A13" s="43" t="s">
        <v>20</v>
      </c>
      <c r="B13" s="44" t="s">
        <v>54</v>
      </c>
      <c r="C13" s="45" t="s">
        <v>28</v>
      </c>
      <c r="D13" s="53">
        <v>7500</v>
      </c>
      <c r="E13" s="123">
        <v>1</v>
      </c>
      <c r="F13" s="41">
        <f t="shared" si="0"/>
        <v>7500</v>
      </c>
      <c r="G13" s="47"/>
      <c r="H13" s="1">
        <v>7500</v>
      </c>
      <c r="I13" s="66" t="s">
        <v>307</v>
      </c>
      <c r="J13" s="65" t="s">
        <v>316</v>
      </c>
    </row>
    <row r="14" spans="1:15">
      <c r="A14" s="43" t="s">
        <v>31</v>
      </c>
      <c r="B14" s="48" t="s">
        <v>29</v>
      </c>
      <c r="C14" s="120" t="s">
        <v>28</v>
      </c>
      <c r="D14" s="46">
        <v>1500</v>
      </c>
      <c r="E14" s="123">
        <v>1</v>
      </c>
      <c r="F14" s="41">
        <f t="shared" si="0"/>
        <v>1500</v>
      </c>
      <c r="G14" s="50"/>
    </row>
    <row r="15" spans="1:15">
      <c r="A15" s="37" t="s">
        <v>32</v>
      </c>
      <c r="B15" s="56" t="s">
        <v>55</v>
      </c>
      <c r="C15" s="57" t="s">
        <v>28</v>
      </c>
      <c r="D15" s="55">
        <v>1000</v>
      </c>
      <c r="E15" s="122">
        <v>1</v>
      </c>
      <c r="F15" s="58">
        <f t="shared" si="0"/>
        <v>1000</v>
      </c>
      <c r="G15" s="60"/>
      <c r="H15" s="1" t="s">
        <v>283</v>
      </c>
      <c r="N15" s="66" t="s">
        <v>308</v>
      </c>
      <c r="O15" s="64" t="s">
        <v>302</v>
      </c>
    </row>
    <row r="16" spans="1:15">
      <c r="A16" s="43" t="s">
        <v>33</v>
      </c>
      <c r="B16" s="44" t="s">
        <v>56</v>
      </c>
      <c r="C16" s="45" t="s">
        <v>73</v>
      </c>
      <c r="D16" s="53">
        <v>2400</v>
      </c>
      <c r="E16" s="123">
        <v>1</v>
      </c>
      <c r="F16" s="41">
        <f t="shared" si="0"/>
        <v>2400</v>
      </c>
      <c r="G16" s="47"/>
      <c r="H16" s="1" t="s">
        <v>284</v>
      </c>
      <c r="N16" s="66" t="s">
        <v>307</v>
      </c>
    </row>
    <row r="17" spans="1:15">
      <c r="A17" s="43" t="s">
        <v>34</v>
      </c>
      <c r="B17" s="44" t="s">
        <v>57</v>
      </c>
      <c r="C17" s="45" t="s">
        <v>28</v>
      </c>
      <c r="D17" s="53">
        <v>1000</v>
      </c>
      <c r="E17" s="123">
        <v>1</v>
      </c>
      <c r="F17" s="41">
        <f t="shared" si="0"/>
        <v>1000</v>
      </c>
      <c r="G17" s="47"/>
      <c r="H17" s="1" t="s">
        <v>283</v>
      </c>
      <c r="N17" s="66" t="s">
        <v>308</v>
      </c>
      <c r="O17" s="64" t="s">
        <v>303</v>
      </c>
    </row>
    <row r="18" spans="1:15">
      <c r="A18" s="43" t="s">
        <v>35</v>
      </c>
      <c r="B18" s="44" t="s">
        <v>58</v>
      </c>
      <c r="C18" s="45" t="s">
        <v>28</v>
      </c>
      <c r="D18" s="53">
        <v>1000</v>
      </c>
      <c r="E18" s="123">
        <v>1</v>
      </c>
      <c r="F18" s="41">
        <f t="shared" si="0"/>
        <v>1000</v>
      </c>
      <c r="G18" s="47"/>
      <c r="H18" s="1" t="s">
        <v>283</v>
      </c>
      <c r="N18" s="66" t="s">
        <v>308</v>
      </c>
      <c r="O18" s="1" t="s">
        <v>315</v>
      </c>
    </row>
    <row r="19" spans="1:15" ht="14.1" customHeight="1">
      <c r="A19" s="43" t="s">
        <v>36</v>
      </c>
      <c r="B19" s="48" t="s">
        <v>59</v>
      </c>
      <c r="C19" s="120" t="s">
        <v>28</v>
      </c>
      <c r="D19" s="53">
        <v>500</v>
      </c>
      <c r="E19" s="123">
        <v>1</v>
      </c>
      <c r="F19" s="41">
        <f t="shared" si="0"/>
        <v>500</v>
      </c>
      <c r="G19" s="50"/>
      <c r="H19" s="1">
        <v>500</v>
      </c>
      <c r="I19" s="66" t="s">
        <v>307</v>
      </c>
    </row>
    <row r="20" spans="1:15">
      <c r="A20" s="37" t="s">
        <v>37</v>
      </c>
      <c r="B20" s="38" t="s">
        <v>60</v>
      </c>
      <c r="C20" s="39" t="s">
        <v>28</v>
      </c>
      <c r="D20" s="53">
        <v>500</v>
      </c>
      <c r="E20" s="122">
        <v>1</v>
      </c>
      <c r="F20" s="41">
        <f t="shared" si="0"/>
        <v>500</v>
      </c>
      <c r="G20" s="42"/>
      <c r="H20" s="1">
        <v>500</v>
      </c>
      <c r="I20" s="66" t="s">
        <v>307</v>
      </c>
    </row>
    <row r="21" spans="1:15" s="2" customFormat="1">
      <c r="A21" s="43" t="s">
        <v>38</v>
      </c>
      <c r="B21" s="44" t="s">
        <v>61</v>
      </c>
      <c r="C21" s="45" t="s">
        <v>28</v>
      </c>
      <c r="D21" s="53">
        <v>500</v>
      </c>
      <c r="E21" s="123">
        <v>8</v>
      </c>
      <c r="F21" s="41">
        <f t="shared" si="0"/>
        <v>4000</v>
      </c>
      <c r="G21" s="47"/>
      <c r="H21" s="1">
        <v>500</v>
      </c>
      <c r="I21" s="66" t="s">
        <v>307</v>
      </c>
      <c r="J21" s="67"/>
    </row>
    <row r="22" spans="1:15" s="31" customFormat="1" ht="17.25" customHeight="1">
      <c r="A22" s="43" t="s">
        <v>39</v>
      </c>
      <c r="B22" s="44" t="s">
        <v>62</v>
      </c>
      <c r="C22" s="45" t="s">
        <v>28</v>
      </c>
      <c r="D22" s="53">
        <v>500</v>
      </c>
      <c r="E22" s="123">
        <v>1</v>
      </c>
      <c r="F22" s="41">
        <f t="shared" si="0"/>
        <v>500</v>
      </c>
      <c r="G22" s="47"/>
      <c r="H22" s="1">
        <v>500</v>
      </c>
      <c r="I22" s="67" t="s">
        <v>286</v>
      </c>
      <c r="J22" s="68"/>
      <c r="K22" s="64" t="s">
        <v>307</v>
      </c>
    </row>
    <row r="23" spans="1:15">
      <c r="A23" s="43" t="s">
        <v>40</v>
      </c>
      <c r="B23" s="44" t="s">
        <v>63</v>
      </c>
      <c r="C23" s="45" t="s">
        <v>28</v>
      </c>
      <c r="D23" s="53">
        <v>700</v>
      </c>
      <c r="E23" s="123">
        <v>1</v>
      </c>
      <c r="F23" s="41">
        <f t="shared" si="0"/>
        <v>700</v>
      </c>
      <c r="G23" s="47"/>
      <c r="H23" s="1">
        <v>700</v>
      </c>
      <c r="I23" s="66" t="s">
        <v>307</v>
      </c>
    </row>
    <row r="24" spans="1:15" s="2" customFormat="1">
      <c r="A24" s="43" t="s">
        <v>41</v>
      </c>
      <c r="B24" s="48" t="s">
        <v>64</v>
      </c>
      <c r="C24" s="120" t="s">
        <v>28</v>
      </c>
      <c r="D24" s="53">
        <v>500</v>
      </c>
      <c r="E24" s="123">
        <v>7</v>
      </c>
      <c r="F24" s="41">
        <f t="shared" si="0"/>
        <v>3500</v>
      </c>
      <c r="G24" s="63"/>
      <c r="H24" s="1" t="s">
        <v>283</v>
      </c>
      <c r="I24" s="67"/>
      <c r="J24" s="67"/>
      <c r="N24" s="64" t="s">
        <v>308</v>
      </c>
      <c r="O24" s="64" t="s">
        <v>303</v>
      </c>
    </row>
    <row r="25" spans="1:15">
      <c r="A25" s="37" t="s">
        <v>42</v>
      </c>
      <c r="B25" s="38" t="s">
        <v>65</v>
      </c>
      <c r="C25" s="39" t="s">
        <v>28</v>
      </c>
      <c r="D25" s="55">
        <v>500</v>
      </c>
      <c r="E25" s="122">
        <v>1</v>
      </c>
      <c r="F25" s="41">
        <f t="shared" si="0"/>
        <v>500</v>
      </c>
      <c r="G25" s="42"/>
      <c r="H25" s="1">
        <v>500</v>
      </c>
      <c r="I25" s="66" t="s">
        <v>307</v>
      </c>
    </row>
    <row r="26" spans="1:15">
      <c r="A26" s="43" t="s">
        <v>43</v>
      </c>
      <c r="B26" s="44" t="s">
        <v>66</v>
      </c>
      <c r="C26" s="45" t="s">
        <v>28</v>
      </c>
      <c r="D26" s="55">
        <v>500</v>
      </c>
      <c r="E26" s="123">
        <v>1</v>
      </c>
      <c r="F26" s="41">
        <f t="shared" si="0"/>
        <v>500</v>
      </c>
      <c r="G26" s="47"/>
      <c r="H26" s="1">
        <v>500</v>
      </c>
      <c r="I26" s="66" t="s">
        <v>307</v>
      </c>
    </row>
    <row r="27" spans="1:15">
      <c r="A27" s="43" t="s">
        <v>44</v>
      </c>
      <c r="B27" s="190" t="s">
        <v>465</v>
      </c>
      <c r="C27" s="45" t="s">
        <v>28</v>
      </c>
      <c r="D27" s="55">
        <v>500</v>
      </c>
      <c r="E27" s="123">
        <v>6</v>
      </c>
      <c r="F27" s="41">
        <f t="shared" si="0"/>
        <v>3000</v>
      </c>
      <c r="G27" s="47" t="s">
        <v>464</v>
      </c>
      <c r="I27" s="66"/>
    </row>
    <row r="28" spans="1:15">
      <c r="A28" s="43" t="s">
        <v>45</v>
      </c>
      <c r="B28" s="44" t="s">
        <v>67</v>
      </c>
      <c r="C28" s="45" t="s">
        <v>28</v>
      </c>
      <c r="D28" s="53">
        <v>500</v>
      </c>
      <c r="E28" s="123">
        <v>1</v>
      </c>
      <c r="F28" s="41">
        <f t="shared" si="0"/>
        <v>500</v>
      </c>
      <c r="G28" s="61"/>
      <c r="H28" s="1">
        <v>500</v>
      </c>
      <c r="I28" s="66" t="s">
        <v>307</v>
      </c>
      <c r="J28" s="66"/>
    </row>
    <row r="29" spans="1:15">
      <c r="A29" s="43" t="s">
        <v>46</v>
      </c>
      <c r="B29" s="44" t="s">
        <v>68</v>
      </c>
      <c r="C29" s="45" t="s">
        <v>28</v>
      </c>
      <c r="D29" s="53">
        <v>500</v>
      </c>
      <c r="E29" s="123">
        <v>1</v>
      </c>
      <c r="F29" s="41">
        <f t="shared" si="0"/>
        <v>500</v>
      </c>
      <c r="G29" s="47"/>
      <c r="H29" s="1">
        <v>500</v>
      </c>
      <c r="I29" s="66" t="s">
        <v>307</v>
      </c>
    </row>
    <row r="30" spans="1:15">
      <c r="A30" s="43" t="s">
        <v>47</v>
      </c>
      <c r="B30" s="48" t="s">
        <v>69</v>
      </c>
      <c r="C30" s="120" t="s">
        <v>28</v>
      </c>
      <c r="D30" s="53">
        <v>1000</v>
      </c>
      <c r="E30" s="123">
        <v>8</v>
      </c>
      <c r="F30" s="41">
        <f t="shared" si="0"/>
        <v>8000</v>
      </c>
      <c r="G30" s="61"/>
      <c r="H30" s="1" t="s">
        <v>285</v>
      </c>
      <c r="I30" s="67" t="s">
        <v>286</v>
      </c>
      <c r="K30" s="64" t="s">
        <v>317</v>
      </c>
    </row>
    <row r="31" spans="1:15" ht="30">
      <c r="A31" s="43" t="s">
        <v>48</v>
      </c>
      <c r="B31" s="38" t="s">
        <v>70</v>
      </c>
      <c r="C31" s="39" t="s">
        <v>28</v>
      </c>
      <c r="D31" s="55">
        <v>500</v>
      </c>
      <c r="E31" s="122">
        <v>6</v>
      </c>
      <c r="F31" s="41">
        <f t="shared" si="0"/>
        <v>3000</v>
      </c>
      <c r="G31" s="42"/>
      <c r="H31" s="1">
        <v>500</v>
      </c>
      <c r="I31" s="67" t="s">
        <v>287</v>
      </c>
      <c r="K31" s="1" t="s">
        <v>395</v>
      </c>
    </row>
    <row r="32" spans="1:15" ht="26.25">
      <c r="A32" s="43" t="s">
        <v>49</v>
      </c>
      <c r="B32" s="190" t="s">
        <v>424</v>
      </c>
      <c r="C32" s="45" t="s">
        <v>28</v>
      </c>
      <c r="D32" s="53">
        <v>1400</v>
      </c>
      <c r="E32" s="123">
        <v>20</v>
      </c>
      <c r="F32" s="41">
        <f t="shared" si="0"/>
        <v>28000</v>
      </c>
      <c r="G32" s="47"/>
      <c r="H32" s="1">
        <v>1400</v>
      </c>
      <c r="I32" s="66" t="s">
        <v>307</v>
      </c>
    </row>
    <row r="33" spans="1:12">
      <c r="A33" s="43" t="s">
        <v>50</v>
      </c>
      <c r="B33" s="44" t="s">
        <v>71</v>
      </c>
      <c r="C33" s="45" t="s">
        <v>74</v>
      </c>
      <c r="D33" s="53">
        <v>2000</v>
      </c>
      <c r="E33" s="123">
        <v>15</v>
      </c>
      <c r="F33" s="41">
        <f t="shared" si="0"/>
        <v>30000</v>
      </c>
      <c r="G33" s="47"/>
      <c r="H33" s="1">
        <v>2000</v>
      </c>
      <c r="I33" s="66" t="s">
        <v>307</v>
      </c>
    </row>
    <row r="34" spans="1:12">
      <c r="A34" s="43" t="s">
        <v>463</v>
      </c>
      <c r="B34" s="44" t="s">
        <v>72</v>
      </c>
      <c r="C34" s="45" t="s">
        <v>75</v>
      </c>
      <c r="D34" s="53">
        <v>300</v>
      </c>
      <c r="E34" s="123">
        <v>100</v>
      </c>
      <c r="F34" s="41">
        <f t="shared" si="0"/>
        <v>30000</v>
      </c>
      <c r="G34" s="61"/>
      <c r="H34" s="1">
        <v>300</v>
      </c>
      <c r="I34" s="66" t="s">
        <v>307</v>
      </c>
      <c r="J34" s="66"/>
    </row>
    <row r="35" spans="1:12" ht="16.5">
      <c r="A35" s="297" t="s">
        <v>11</v>
      </c>
      <c r="B35" s="298"/>
      <c r="C35" s="298"/>
      <c r="D35" s="298"/>
      <c r="E35" s="299"/>
      <c r="F35" s="27">
        <f>SUM(F10:F34)</f>
        <v>204100</v>
      </c>
      <c r="G35" s="28"/>
    </row>
    <row r="36" spans="1:12">
      <c r="A36" s="34" t="s">
        <v>280</v>
      </c>
      <c r="B36" s="35"/>
      <c r="C36" s="300"/>
      <c r="D36" s="300"/>
      <c r="E36" s="300"/>
      <c r="F36" s="300"/>
      <c r="G36" s="301"/>
    </row>
    <row r="37" spans="1:12">
      <c r="A37" s="37" t="s">
        <v>76</v>
      </c>
      <c r="B37" s="38" t="s">
        <v>77</v>
      </c>
      <c r="C37" s="39" t="s">
        <v>28</v>
      </c>
      <c r="D37" s="55">
        <v>140</v>
      </c>
      <c r="E37" s="122">
        <v>15</v>
      </c>
      <c r="F37" s="41">
        <f>D37*E37</f>
        <v>2100</v>
      </c>
      <c r="G37" s="42"/>
      <c r="H37" s="1">
        <v>140</v>
      </c>
      <c r="I37" s="66" t="s">
        <v>307</v>
      </c>
    </row>
    <row r="38" spans="1:12">
      <c r="A38" s="43" t="s">
        <v>78</v>
      </c>
      <c r="B38" s="135" t="s">
        <v>79</v>
      </c>
      <c r="C38" s="136" t="s">
        <v>28</v>
      </c>
      <c r="D38" s="137">
        <v>400</v>
      </c>
      <c r="E38" s="138">
        <v>1</v>
      </c>
      <c r="F38" s="139">
        <f t="shared" ref="F38:F61" si="1">D38*E38</f>
        <v>400</v>
      </c>
      <c r="G38" s="140"/>
      <c r="H38" s="65">
        <v>200</v>
      </c>
      <c r="I38" s="66" t="s">
        <v>308</v>
      </c>
      <c r="J38" s="292" t="s">
        <v>309</v>
      </c>
      <c r="K38" s="143">
        <v>400</v>
      </c>
      <c r="L38" s="66" t="s">
        <v>390</v>
      </c>
    </row>
    <row r="39" spans="1:12" ht="30">
      <c r="A39" s="43" t="s">
        <v>80</v>
      </c>
      <c r="B39" s="135" t="s">
        <v>81</v>
      </c>
      <c r="C39" s="136" t="s">
        <v>28</v>
      </c>
      <c r="D39" s="137">
        <v>400</v>
      </c>
      <c r="E39" s="138">
        <v>12</v>
      </c>
      <c r="F39" s="139">
        <f t="shared" si="1"/>
        <v>4800</v>
      </c>
      <c r="G39" s="140"/>
      <c r="H39" s="65">
        <v>200</v>
      </c>
      <c r="I39" s="66" t="s">
        <v>308</v>
      </c>
      <c r="J39" s="293"/>
      <c r="K39" s="143">
        <v>400</v>
      </c>
      <c r="L39" s="66" t="s">
        <v>390</v>
      </c>
    </row>
    <row r="40" spans="1:12">
      <c r="A40" s="43" t="s">
        <v>82</v>
      </c>
      <c r="B40" s="135" t="s">
        <v>83</v>
      </c>
      <c r="C40" s="136" t="s">
        <v>28</v>
      </c>
      <c r="D40" s="137">
        <v>400</v>
      </c>
      <c r="E40" s="138">
        <v>6</v>
      </c>
      <c r="F40" s="139">
        <f t="shared" si="1"/>
        <v>2400</v>
      </c>
      <c r="G40" s="140"/>
      <c r="H40" s="65">
        <v>200</v>
      </c>
      <c r="I40" s="66" t="s">
        <v>308</v>
      </c>
      <c r="J40" s="293"/>
      <c r="K40" s="143">
        <v>400</v>
      </c>
      <c r="L40" s="66" t="s">
        <v>390</v>
      </c>
    </row>
    <row r="41" spans="1:12">
      <c r="A41" s="43" t="s">
        <v>84</v>
      </c>
      <c r="B41" s="141" t="s">
        <v>85</v>
      </c>
      <c r="C41" s="142" t="s">
        <v>28</v>
      </c>
      <c r="D41" s="137">
        <v>200</v>
      </c>
      <c r="E41" s="138">
        <v>2</v>
      </c>
      <c r="F41" s="139">
        <f t="shared" si="1"/>
        <v>400</v>
      </c>
      <c r="G41" s="140"/>
      <c r="H41" s="65">
        <v>200</v>
      </c>
      <c r="I41" s="66" t="s">
        <v>308</v>
      </c>
      <c r="J41" s="66" t="s">
        <v>312</v>
      </c>
      <c r="K41" s="143">
        <v>200</v>
      </c>
      <c r="L41" s="66" t="s">
        <v>390</v>
      </c>
    </row>
    <row r="42" spans="1:12">
      <c r="A42" s="37" t="s">
        <v>86</v>
      </c>
      <c r="B42" s="38" t="s">
        <v>87</v>
      </c>
      <c r="C42" s="39" t="s">
        <v>28</v>
      </c>
      <c r="D42" s="55">
        <v>140</v>
      </c>
      <c r="E42" s="122">
        <v>15</v>
      </c>
      <c r="F42" s="41">
        <f t="shared" si="1"/>
        <v>2100</v>
      </c>
      <c r="G42" s="42"/>
      <c r="K42" s="143"/>
    </row>
    <row r="43" spans="1:12">
      <c r="A43" s="43" t="s">
        <v>88</v>
      </c>
      <c r="B43" s="44" t="s">
        <v>89</v>
      </c>
      <c r="C43" s="45" t="s">
        <v>28</v>
      </c>
      <c r="D43" s="46">
        <v>35</v>
      </c>
      <c r="E43" s="123">
        <v>5</v>
      </c>
      <c r="F43" s="41">
        <f t="shared" si="1"/>
        <v>175</v>
      </c>
      <c r="G43" s="47"/>
    </row>
    <row r="44" spans="1:12">
      <c r="A44" s="43" t="s">
        <v>90</v>
      </c>
      <c r="B44" s="44" t="s">
        <v>91</v>
      </c>
      <c r="C44" s="45" t="s">
        <v>28</v>
      </c>
      <c r="D44" s="46">
        <v>500</v>
      </c>
      <c r="E44" s="123">
        <v>1</v>
      </c>
      <c r="F44" s="41">
        <f t="shared" si="1"/>
        <v>500</v>
      </c>
      <c r="G44" s="47"/>
    </row>
    <row r="45" spans="1:12">
      <c r="A45" s="43" t="s">
        <v>92</v>
      </c>
      <c r="B45" s="44" t="s">
        <v>93</v>
      </c>
      <c r="C45" s="45" t="s">
        <v>28</v>
      </c>
      <c r="D45" s="53">
        <v>35</v>
      </c>
      <c r="E45" s="123">
        <v>1</v>
      </c>
      <c r="F45" s="41">
        <f t="shared" si="1"/>
        <v>35</v>
      </c>
      <c r="G45" s="47"/>
      <c r="H45" s="1">
        <v>35</v>
      </c>
      <c r="I45" s="66" t="s">
        <v>307</v>
      </c>
    </row>
    <row r="46" spans="1:12">
      <c r="A46" s="43" t="s">
        <v>94</v>
      </c>
      <c r="B46" s="48" t="s">
        <v>95</v>
      </c>
      <c r="C46" s="121" t="s">
        <v>96</v>
      </c>
      <c r="D46" s="53">
        <v>3.5</v>
      </c>
      <c r="E46" s="123">
        <v>10</v>
      </c>
      <c r="F46" s="41">
        <f t="shared" si="1"/>
        <v>35</v>
      </c>
      <c r="G46" s="50"/>
      <c r="H46" s="1">
        <v>3.5</v>
      </c>
      <c r="I46" s="66" t="s">
        <v>307</v>
      </c>
    </row>
    <row r="47" spans="1:12">
      <c r="A47" s="37" t="s">
        <v>97</v>
      </c>
      <c r="B47" s="38" t="s">
        <v>98</v>
      </c>
      <c r="C47" s="39" t="s">
        <v>28</v>
      </c>
      <c r="D47" s="55">
        <v>5</v>
      </c>
      <c r="E47" s="122">
        <v>1</v>
      </c>
      <c r="F47" s="41">
        <f t="shared" si="1"/>
        <v>5</v>
      </c>
      <c r="G47" s="42"/>
      <c r="H47" s="1">
        <v>5</v>
      </c>
      <c r="I47" s="66" t="s">
        <v>307</v>
      </c>
    </row>
    <row r="48" spans="1:12">
      <c r="A48" s="43" t="s">
        <v>99</v>
      </c>
      <c r="B48" s="44" t="s">
        <v>100</v>
      </c>
      <c r="C48" s="45" t="s">
        <v>28</v>
      </c>
      <c r="D48" s="53">
        <v>5</v>
      </c>
      <c r="E48" s="123">
        <v>20</v>
      </c>
      <c r="F48" s="41">
        <f t="shared" si="1"/>
        <v>100</v>
      </c>
      <c r="G48" s="47"/>
      <c r="H48" s="1">
        <v>5</v>
      </c>
      <c r="I48" s="66" t="s">
        <v>307</v>
      </c>
    </row>
    <row r="49" spans="1:13">
      <c r="A49" s="43" t="s">
        <v>101</v>
      </c>
      <c r="B49" s="44" t="s">
        <v>102</v>
      </c>
      <c r="C49" s="45" t="s">
        <v>96</v>
      </c>
      <c r="D49" s="53">
        <v>5</v>
      </c>
      <c r="E49" s="123">
        <v>180</v>
      </c>
      <c r="F49" s="41">
        <f t="shared" si="1"/>
        <v>900</v>
      </c>
      <c r="G49" s="61" t="s">
        <v>304</v>
      </c>
      <c r="H49" s="1">
        <v>5</v>
      </c>
      <c r="I49" s="66" t="s">
        <v>307</v>
      </c>
      <c r="J49" s="66"/>
    </row>
    <row r="50" spans="1:13">
      <c r="A50" s="43" t="s">
        <v>103</v>
      </c>
      <c r="B50" s="44" t="s">
        <v>104</v>
      </c>
      <c r="C50" s="45" t="s">
        <v>96</v>
      </c>
      <c r="D50" s="46">
        <v>5</v>
      </c>
      <c r="E50" s="123">
        <v>60</v>
      </c>
      <c r="F50" s="41">
        <f t="shared" si="1"/>
        <v>300</v>
      </c>
      <c r="G50" s="47"/>
    </row>
    <row r="51" spans="1:13">
      <c r="A51" s="43" t="s">
        <v>105</v>
      </c>
      <c r="B51" s="69" t="s">
        <v>318</v>
      </c>
      <c r="C51" s="121" t="s">
        <v>28</v>
      </c>
      <c r="D51" s="53">
        <v>20</v>
      </c>
      <c r="E51" s="123">
        <v>200</v>
      </c>
      <c r="F51" s="41">
        <f t="shared" si="1"/>
        <v>4000</v>
      </c>
      <c r="G51" s="61"/>
      <c r="H51" s="1" t="s">
        <v>288</v>
      </c>
      <c r="K51" s="64" t="s">
        <v>319</v>
      </c>
      <c r="M51" s="64"/>
    </row>
    <row r="52" spans="1:13">
      <c r="A52" s="37" t="s">
        <v>106</v>
      </c>
      <c r="B52" s="38" t="s">
        <v>107</v>
      </c>
      <c r="C52" s="39" t="s">
        <v>28</v>
      </c>
      <c r="D52" s="55">
        <v>15</v>
      </c>
      <c r="E52" s="122">
        <v>180</v>
      </c>
      <c r="F52" s="41">
        <f t="shared" si="1"/>
        <v>2700</v>
      </c>
      <c r="G52" s="42"/>
      <c r="H52" s="1">
        <v>15</v>
      </c>
      <c r="I52" s="66" t="s">
        <v>307</v>
      </c>
      <c r="J52" s="66"/>
    </row>
    <row r="53" spans="1:13">
      <c r="A53" s="43" t="s">
        <v>108</v>
      </c>
      <c r="B53" s="44" t="s">
        <v>109</v>
      </c>
      <c r="C53" s="45" t="s">
        <v>110</v>
      </c>
      <c r="D53" s="46">
        <v>300</v>
      </c>
      <c r="E53" s="123">
        <v>7</v>
      </c>
      <c r="F53" s="41">
        <f t="shared" si="1"/>
        <v>2100</v>
      </c>
      <c r="G53" s="47"/>
    </row>
    <row r="54" spans="1:13">
      <c r="A54" s="43" t="s">
        <v>111</v>
      </c>
      <c r="B54" s="44" t="s">
        <v>112</v>
      </c>
      <c r="C54" s="45" t="s">
        <v>110</v>
      </c>
      <c r="D54" s="46">
        <v>1500</v>
      </c>
      <c r="E54" s="123">
        <v>7</v>
      </c>
      <c r="F54" s="41">
        <f t="shared" si="1"/>
        <v>10500</v>
      </c>
      <c r="G54" s="47"/>
      <c r="H54" s="1" t="s">
        <v>289</v>
      </c>
    </row>
    <row r="55" spans="1:13">
      <c r="A55" s="43" t="s">
        <v>113</v>
      </c>
      <c r="B55" s="44" t="s">
        <v>114</v>
      </c>
      <c r="C55" s="45" t="s">
        <v>110</v>
      </c>
      <c r="D55" s="46">
        <v>600</v>
      </c>
      <c r="E55" s="123">
        <v>3</v>
      </c>
      <c r="F55" s="41">
        <f t="shared" si="1"/>
        <v>1800</v>
      </c>
      <c r="G55" s="47"/>
    </row>
    <row r="56" spans="1:13">
      <c r="A56" s="208" t="s">
        <v>115</v>
      </c>
      <c r="B56" s="215" t="s">
        <v>449</v>
      </c>
      <c r="C56" s="216" t="s">
        <v>116</v>
      </c>
      <c r="D56" s="217">
        <v>100</v>
      </c>
      <c r="E56" s="218">
        <v>90</v>
      </c>
      <c r="F56" s="219">
        <f t="shared" si="1"/>
        <v>9000</v>
      </c>
      <c r="G56" s="220" t="s">
        <v>450</v>
      </c>
      <c r="H56" s="221" t="s">
        <v>448</v>
      </c>
      <c r="J56" s="235" t="s">
        <v>453</v>
      </c>
    </row>
    <row r="57" spans="1:13">
      <c r="A57" s="227" t="s">
        <v>117</v>
      </c>
      <c r="B57" s="228" t="s">
        <v>118</v>
      </c>
      <c r="C57" s="229" t="s">
        <v>28</v>
      </c>
      <c r="D57" s="230">
        <v>100</v>
      </c>
      <c r="E57" s="231">
        <v>4</v>
      </c>
      <c r="F57" s="219">
        <f t="shared" si="1"/>
        <v>400</v>
      </c>
      <c r="G57" s="232"/>
      <c r="H57" s="233" t="s">
        <v>446</v>
      </c>
      <c r="I57" s="235" t="s">
        <v>455</v>
      </c>
    </row>
    <row r="58" spans="1:13">
      <c r="A58" s="43" t="s">
        <v>119</v>
      </c>
      <c r="B58" s="44" t="s">
        <v>451</v>
      </c>
      <c r="C58" s="45" t="s">
        <v>28</v>
      </c>
      <c r="D58" s="46">
        <v>80</v>
      </c>
      <c r="E58" s="123">
        <v>12</v>
      </c>
      <c r="F58" s="41">
        <f t="shared" si="1"/>
        <v>960</v>
      </c>
      <c r="G58" s="47"/>
    </row>
    <row r="59" spans="1:13">
      <c r="A59" s="43" t="s">
        <v>120</v>
      </c>
      <c r="B59" s="44" t="s">
        <v>121</v>
      </c>
      <c r="C59" s="45" t="s">
        <v>96</v>
      </c>
      <c r="D59" s="46">
        <v>50</v>
      </c>
      <c r="E59" s="123">
        <v>2</v>
      </c>
      <c r="F59" s="41">
        <f t="shared" si="1"/>
        <v>100</v>
      </c>
      <c r="G59" s="47"/>
    </row>
    <row r="60" spans="1:13">
      <c r="A60" s="208" t="s">
        <v>122</v>
      </c>
      <c r="B60" s="223" t="s">
        <v>123</v>
      </c>
      <c r="C60" s="224" t="s">
        <v>96</v>
      </c>
      <c r="D60" s="217">
        <v>300</v>
      </c>
      <c r="E60" s="218">
        <v>1</v>
      </c>
      <c r="F60" s="219">
        <f t="shared" si="1"/>
        <v>300</v>
      </c>
      <c r="G60" s="225"/>
      <c r="H60" s="226">
        <v>300</v>
      </c>
      <c r="I60" s="235" t="s">
        <v>455</v>
      </c>
    </row>
    <row r="61" spans="1:13">
      <c r="A61" s="43" t="s">
        <v>397</v>
      </c>
      <c r="B61" s="72" t="s">
        <v>320</v>
      </c>
      <c r="C61" s="73" t="s">
        <v>321</v>
      </c>
      <c r="D61" s="74">
        <v>600</v>
      </c>
      <c r="E61" s="124">
        <v>8</v>
      </c>
      <c r="F61" s="75">
        <f t="shared" si="1"/>
        <v>4800</v>
      </c>
      <c r="G61" s="70"/>
      <c r="H61" s="66" t="s">
        <v>322</v>
      </c>
    </row>
    <row r="62" spans="1:13" s="84" customFormat="1" ht="16.5">
      <c r="A62" s="43" t="s">
        <v>398</v>
      </c>
      <c r="B62" s="189" t="s">
        <v>423</v>
      </c>
      <c r="C62" s="73" t="s">
        <v>399</v>
      </c>
      <c r="D62" s="182">
        <v>140</v>
      </c>
      <c r="E62" s="124">
        <v>2</v>
      </c>
      <c r="F62" s="75">
        <f>D62*E62</f>
        <v>280</v>
      </c>
      <c r="G62" s="161"/>
      <c r="H62" s="66"/>
      <c r="I62" s="160"/>
      <c r="J62" s="174"/>
      <c r="K62" s="174"/>
    </row>
    <row r="63" spans="1:13" s="203" customFormat="1" ht="16.5">
      <c r="A63" s="43" t="s">
        <v>422</v>
      </c>
      <c r="B63" s="189" t="s">
        <v>443</v>
      </c>
      <c r="C63" s="73" t="s">
        <v>459</v>
      </c>
      <c r="D63" s="182">
        <v>400</v>
      </c>
      <c r="E63" s="124">
        <v>1</v>
      </c>
      <c r="F63" s="75">
        <f t="shared" ref="F63:F66" si="2">D63*E63</f>
        <v>400</v>
      </c>
      <c r="G63" s="161"/>
      <c r="H63" s="66"/>
      <c r="I63" s="160"/>
      <c r="J63" s="174"/>
      <c r="K63" s="174"/>
    </row>
    <row r="64" spans="1:13" s="237" customFormat="1" ht="16.5">
      <c r="A64" s="43" t="s">
        <v>441</v>
      </c>
      <c r="B64" s="189" t="s">
        <v>458</v>
      </c>
      <c r="C64" s="73" t="s">
        <v>460</v>
      </c>
      <c r="D64" s="182">
        <v>120</v>
      </c>
      <c r="E64" s="124">
        <v>5</v>
      </c>
      <c r="F64" s="75">
        <f t="shared" si="2"/>
        <v>600</v>
      </c>
      <c r="G64" s="161"/>
      <c r="H64" s="66"/>
      <c r="I64" s="160"/>
      <c r="J64" s="174"/>
      <c r="K64" s="174"/>
    </row>
    <row r="65" spans="1:11" s="203" customFormat="1" ht="16.5">
      <c r="A65" s="43" t="s">
        <v>442</v>
      </c>
      <c r="B65" s="189" t="s">
        <v>456</v>
      </c>
      <c r="C65" s="73" t="s">
        <v>399</v>
      </c>
      <c r="D65" s="182">
        <v>60</v>
      </c>
      <c r="E65" s="124">
        <v>5</v>
      </c>
      <c r="F65" s="75">
        <f t="shared" si="2"/>
        <v>300</v>
      </c>
      <c r="G65" s="161"/>
      <c r="H65" s="66"/>
      <c r="I65" s="160"/>
      <c r="J65" s="174"/>
      <c r="K65" s="174"/>
    </row>
    <row r="66" spans="1:11" s="203" customFormat="1" ht="16.5">
      <c r="A66" s="208" t="s">
        <v>457</v>
      </c>
      <c r="B66" s="209" t="s">
        <v>444</v>
      </c>
      <c r="C66" s="210" t="s">
        <v>399</v>
      </c>
      <c r="D66" s="211">
        <v>1000</v>
      </c>
      <c r="E66" s="212">
        <v>1</v>
      </c>
      <c r="F66" s="213">
        <f t="shared" si="2"/>
        <v>1000</v>
      </c>
      <c r="G66" s="214"/>
      <c r="H66" s="222" t="s">
        <v>445</v>
      </c>
      <c r="I66" s="160"/>
      <c r="J66" s="236" t="s">
        <v>454</v>
      </c>
      <c r="K66" s="174"/>
    </row>
    <row r="67" spans="1:11" ht="16.5">
      <c r="A67" s="297" t="s">
        <v>11</v>
      </c>
      <c r="B67" s="298"/>
      <c r="C67" s="298"/>
      <c r="D67" s="298"/>
      <c r="E67" s="299"/>
      <c r="F67" s="27">
        <f>SUM(F37:F66)</f>
        <v>53490</v>
      </c>
      <c r="G67" s="28"/>
    </row>
    <row r="68" spans="1:11">
      <c r="A68" s="35" t="s">
        <v>279</v>
      </c>
      <c r="B68" s="35"/>
      <c r="C68" s="300"/>
      <c r="D68" s="300"/>
      <c r="E68" s="300"/>
      <c r="F68" s="300"/>
      <c r="G68" s="301"/>
    </row>
    <row r="69" spans="1:11">
      <c r="A69" s="37" t="s">
        <v>124</v>
      </c>
      <c r="B69" s="38" t="s">
        <v>125</v>
      </c>
      <c r="C69" s="39" t="s">
        <v>126</v>
      </c>
      <c r="D69" s="40">
        <v>150</v>
      </c>
      <c r="E69" s="122">
        <v>4</v>
      </c>
      <c r="F69" s="41">
        <f>D69*E69</f>
        <v>600</v>
      </c>
      <c r="G69" s="42"/>
    </row>
    <row r="70" spans="1:11">
      <c r="A70" s="43" t="s">
        <v>127</v>
      </c>
      <c r="B70" s="44" t="s">
        <v>128</v>
      </c>
      <c r="C70" s="45" t="s">
        <v>126</v>
      </c>
      <c r="D70" s="46">
        <v>20</v>
      </c>
      <c r="E70" s="123">
        <v>10</v>
      </c>
      <c r="F70" s="41">
        <f t="shared" ref="F70:F73" si="3">D70*E70</f>
        <v>200</v>
      </c>
      <c r="G70" s="47"/>
    </row>
    <row r="71" spans="1:11">
      <c r="A71" s="43" t="s">
        <v>129</v>
      </c>
      <c r="B71" s="44" t="s">
        <v>130</v>
      </c>
      <c r="C71" s="45" t="s">
        <v>126</v>
      </c>
      <c r="D71" s="46">
        <v>800</v>
      </c>
      <c r="E71" s="123">
        <v>1</v>
      </c>
      <c r="F71" s="41">
        <f t="shared" si="3"/>
        <v>800</v>
      </c>
      <c r="G71" s="47"/>
    </row>
    <row r="72" spans="1:11">
      <c r="A72" s="43" t="s">
        <v>131</v>
      </c>
      <c r="B72" s="51" t="s">
        <v>132</v>
      </c>
      <c r="C72" s="52" t="s">
        <v>133</v>
      </c>
      <c r="D72" s="53">
        <v>200</v>
      </c>
      <c r="E72" s="125">
        <v>10</v>
      </c>
      <c r="F72" s="58">
        <f t="shared" si="3"/>
        <v>2000</v>
      </c>
      <c r="G72" s="54"/>
      <c r="H72" s="1">
        <v>200</v>
      </c>
      <c r="I72" s="66" t="s">
        <v>340</v>
      </c>
      <c r="J72" s="66"/>
    </row>
    <row r="73" spans="1:11">
      <c r="A73" s="208" t="s">
        <v>134</v>
      </c>
      <c r="B73" s="215" t="s">
        <v>135</v>
      </c>
      <c r="C73" s="216" t="s">
        <v>133</v>
      </c>
      <c r="D73" s="217">
        <v>1200</v>
      </c>
      <c r="E73" s="218">
        <v>8</v>
      </c>
      <c r="F73" s="219">
        <f t="shared" si="3"/>
        <v>9600</v>
      </c>
      <c r="G73" s="234"/>
      <c r="H73" s="1" t="s">
        <v>290</v>
      </c>
      <c r="I73" s="65" t="s">
        <v>447</v>
      </c>
      <c r="J73" s="235" t="s">
        <v>452</v>
      </c>
      <c r="K73" s="66"/>
    </row>
    <row r="74" spans="1:11" s="243" customFormat="1">
      <c r="A74" s="246" t="s">
        <v>461</v>
      </c>
      <c r="B74" s="44" t="s">
        <v>462</v>
      </c>
      <c r="C74" s="45" t="s">
        <v>460</v>
      </c>
      <c r="D74" s="239">
        <v>100</v>
      </c>
      <c r="E74" s="240">
        <v>10</v>
      </c>
      <c r="F74" s="241">
        <f t="shared" ref="F74" si="4">D74*E74</f>
        <v>1000</v>
      </c>
      <c r="G74" s="242"/>
      <c r="I74" s="244"/>
      <c r="J74" s="245"/>
      <c r="K74" s="245"/>
    </row>
    <row r="75" spans="1:11" ht="16.5">
      <c r="A75" s="297" t="s">
        <v>11</v>
      </c>
      <c r="B75" s="298"/>
      <c r="C75" s="298"/>
      <c r="D75" s="298"/>
      <c r="E75" s="299"/>
      <c r="F75" s="27">
        <f>SUM(F69:F73)</f>
        <v>13200</v>
      </c>
      <c r="G75" s="28"/>
    </row>
    <row r="76" spans="1:11">
      <c r="A76" s="16" t="s">
        <v>278</v>
      </c>
      <c r="B76" s="36"/>
      <c r="C76" s="300"/>
      <c r="D76" s="300"/>
      <c r="E76" s="300"/>
      <c r="F76" s="300"/>
      <c r="G76" s="301"/>
    </row>
    <row r="77" spans="1:11">
      <c r="A77" s="37" t="s">
        <v>136</v>
      </c>
      <c r="B77" s="56" t="s">
        <v>137</v>
      </c>
      <c r="C77" s="57" t="s">
        <v>110</v>
      </c>
      <c r="D77" s="55">
        <v>5000</v>
      </c>
      <c r="E77" s="126">
        <v>1</v>
      </c>
      <c r="F77" s="58">
        <f>D77*E77</f>
        <v>5000</v>
      </c>
      <c r="G77" s="42"/>
      <c r="H77" s="1" t="s">
        <v>291</v>
      </c>
    </row>
    <row r="78" spans="1:11">
      <c r="A78" s="43" t="s">
        <v>138</v>
      </c>
      <c r="B78" s="51" t="s">
        <v>139</v>
      </c>
      <c r="C78" s="52" t="s">
        <v>140</v>
      </c>
      <c r="D78" s="53">
        <v>8000</v>
      </c>
      <c r="E78" s="125">
        <v>3</v>
      </c>
      <c r="F78" s="58">
        <f t="shared" ref="F78:F128" si="5">D78*E78</f>
        <v>24000</v>
      </c>
      <c r="G78" s="47"/>
    </row>
    <row r="79" spans="1:11" ht="30">
      <c r="A79" s="43" t="s">
        <v>141</v>
      </c>
      <c r="B79" s="51" t="s">
        <v>142</v>
      </c>
      <c r="C79" s="52" t="s">
        <v>30</v>
      </c>
      <c r="D79" s="53">
        <v>500</v>
      </c>
      <c r="E79" s="125">
        <v>16</v>
      </c>
      <c r="F79" s="58">
        <f t="shared" si="5"/>
        <v>8000</v>
      </c>
      <c r="G79" s="47"/>
      <c r="H79" s="64" t="s">
        <v>342</v>
      </c>
    </row>
    <row r="80" spans="1:11">
      <c r="A80" s="43" t="s">
        <v>143</v>
      </c>
      <c r="B80" s="51" t="s">
        <v>144</v>
      </c>
      <c r="C80" s="52" t="s">
        <v>30</v>
      </c>
      <c r="D80" s="53">
        <v>80</v>
      </c>
      <c r="E80" s="125">
        <v>36</v>
      </c>
      <c r="F80" s="58">
        <f t="shared" si="5"/>
        <v>2880</v>
      </c>
      <c r="G80" s="47"/>
    </row>
    <row r="81" spans="1:7">
      <c r="A81" s="43" t="s">
        <v>145</v>
      </c>
      <c r="B81" s="59" t="s">
        <v>146</v>
      </c>
      <c r="C81" s="130" t="s">
        <v>147</v>
      </c>
      <c r="D81" s="53">
        <v>380</v>
      </c>
      <c r="E81" s="125">
        <v>60</v>
      </c>
      <c r="F81" s="58">
        <f t="shared" si="5"/>
        <v>22800</v>
      </c>
      <c r="G81" s="50"/>
    </row>
    <row r="82" spans="1:7">
      <c r="A82" s="37" t="s">
        <v>148</v>
      </c>
      <c r="B82" s="56" t="s">
        <v>149</v>
      </c>
      <c r="C82" s="57" t="s">
        <v>147</v>
      </c>
      <c r="D82" s="55">
        <v>580</v>
      </c>
      <c r="E82" s="126">
        <v>60</v>
      </c>
      <c r="F82" s="58">
        <f t="shared" si="5"/>
        <v>34800</v>
      </c>
      <c r="G82" s="42"/>
    </row>
    <row r="83" spans="1:7">
      <c r="A83" s="43" t="s">
        <v>150</v>
      </c>
      <c r="B83" s="51" t="s">
        <v>151</v>
      </c>
      <c r="C83" s="52" t="s">
        <v>140</v>
      </c>
      <c r="D83" s="53">
        <v>1200</v>
      </c>
      <c r="E83" s="125">
        <v>3</v>
      </c>
      <c r="F83" s="58">
        <f t="shared" si="5"/>
        <v>3600</v>
      </c>
      <c r="G83" s="47"/>
    </row>
    <row r="84" spans="1:7">
      <c r="A84" s="43" t="s">
        <v>152</v>
      </c>
      <c r="B84" s="51" t="s">
        <v>153</v>
      </c>
      <c r="C84" s="52" t="s">
        <v>140</v>
      </c>
      <c r="D84" s="53">
        <v>1000</v>
      </c>
      <c r="E84" s="125">
        <v>3</v>
      </c>
      <c r="F84" s="58">
        <f t="shared" si="5"/>
        <v>3000</v>
      </c>
      <c r="G84" s="47"/>
    </row>
    <row r="85" spans="1:7">
      <c r="A85" s="43" t="s">
        <v>154</v>
      </c>
      <c r="B85" s="51" t="s">
        <v>155</v>
      </c>
      <c r="C85" s="52" t="s">
        <v>140</v>
      </c>
      <c r="D85" s="53">
        <v>800</v>
      </c>
      <c r="E85" s="125">
        <v>3</v>
      </c>
      <c r="F85" s="58">
        <f t="shared" si="5"/>
        <v>2400</v>
      </c>
      <c r="G85" s="47"/>
    </row>
    <row r="86" spans="1:7">
      <c r="A86" s="43" t="s">
        <v>156</v>
      </c>
      <c r="B86" s="59" t="s">
        <v>157</v>
      </c>
      <c r="C86" s="130" t="s">
        <v>140</v>
      </c>
      <c r="D86" s="53">
        <v>1000</v>
      </c>
      <c r="E86" s="125">
        <v>3</v>
      </c>
      <c r="F86" s="58">
        <f t="shared" si="5"/>
        <v>3000</v>
      </c>
      <c r="G86" s="50"/>
    </row>
    <row r="87" spans="1:7">
      <c r="A87" s="37" t="s">
        <v>158</v>
      </c>
      <c r="B87" s="56" t="s">
        <v>159</v>
      </c>
      <c r="C87" s="57" t="s">
        <v>160</v>
      </c>
      <c r="D87" s="55">
        <v>5000</v>
      </c>
      <c r="E87" s="126">
        <v>1</v>
      </c>
      <c r="F87" s="58">
        <f t="shared" si="5"/>
        <v>5000</v>
      </c>
      <c r="G87" s="42"/>
    </row>
    <row r="88" spans="1:7">
      <c r="A88" s="43" t="s">
        <v>161</v>
      </c>
      <c r="B88" s="51" t="s">
        <v>162</v>
      </c>
      <c r="C88" s="52" t="s">
        <v>110</v>
      </c>
      <c r="D88" s="53">
        <v>5000</v>
      </c>
      <c r="E88" s="125">
        <v>1</v>
      </c>
      <c r="F88" s="58">
        <f t="shared" si="5"/>
        <v>5000</v>
      </c>
      <c r="G88" s="47"/>
    </row>
    <row r="89" spans="1:7">
      <c r="A89" s="43" t="s">
        <v>163</v>
      </c>
      <c r="B89" s="51" t="s">
        <v>164</v>
      </c>
      <c r="C89" s="52" t="s">
        <v>147</v>
      </c>
      <c r="D89" s="53">
        <v>580</v>
      </c>
      <c r="E89" s="125">
        <v>60</v>
      </c>
      <c r="F89" s="58">
        <f t="shared" si="5"/>
        <v>34800</v>
      </c>
      <c r="G89" s="47"/>
    </row>
    <row r="90" spans="1:7" ht="30">
      <c r="A90" s="43" t="s">
        <v>165</v>
      </c>
      <c r="B90" s="51" t="s">
        <v>166</v>
      </c>
      <c r="C90" s="52" t="s">
        <v>30</v>
      </c>
      <c r="D90" s="53">
        <v>500</v>
      </c>
      <c r="E90" s="125">
        <v>16</v>
      </c>
      <c r="F90" s="58">
        <f t="shared" si="5"/>
        <v>8000</v>
      </c>
      <c r="G90" s="47"/>
    </row>
    <row r="91" spans="1:7">
      <c r="A91" s="43" t="s">
        <v>167</v>
      </c>
      <c r="B91" s="59" t="s">
        <v>168</v>
      </c>
      <c r="C91" s="130" t="s">
        <v>30</v>
      </c>
      <c r="D91" s="53">
        <v>80</v>
      </c>
      <c r="E91" s="125">
        <v>36</v>
      </c>
      <c r="F91" s="58">
        <f t="shared" si="5"/>
        <v>2880</v>
      </c>
      <c r="G91" s="50"/>
    </row>
    <row r="92" spans="1:7">
      <c r="A92" s="37" t="s">
        <v>169</v>
      </c>
      <c r="B92" s="56" t="s">
        <v>170</v>
      </c>
      <c r="C92" s="57" t="s">
        <v>147</v>
      </c>
      <c r="D92" s="55">
        <v>580</v>
      </c>
      <c r="E92" s="126">
        <v>60</v>
      </c>
      <c r="F92" s="58">
        <f t="shared" si="5"/>
        <v>34800</v>
      </c>
      <c r="G92" s="42"/>
    </row>
    <row r="93" spans="1:7">
      <c r="A93" s="43" t="s">
        <v>171</v>
      </c>
      <c r="B93" s="51" t="s">
        <v>172</v>
      </c>
      <c r="C93" s="52" t="s">
        <v>140</v>
      </c>
      <c r="D93" s="53">
        <v>1200</v>
      </c>
      <c r="E93" s="125">
        <v>3</v>
      </c>
      <c r="F93" s="58">
        <f t="shared" si="5"/>
        <v>3600</v>
      </c>
      <c r="G93" s="47"/>
    </row>
    <row r="94" spans="1:7">
      <c r="A94" s="43" t="s">
        <v>173</v>
      </c>
      <c r="B94" s="51" t="s">
        <v>174</v>
      </c>
      <c r="C94" s="52" t="s">
        <v>140</v>
      </c>
      <c r="D94" s="53">
        <v>1000</v>
      </c>
      <c r="E94" s="125">
        <v>3</v>
      </c>
      <c r="F94" s="58">
        <f t="shared" si="5"/>
        <v>3000</v>
      </c>
      <c r="G94" s="47"/>
    </row>
    <row r="95" spans="1:7">
      <c r="A95" s="43" t="s">
        <v>175</v>
      </c>
      <c r="B95" s="51" t="s">
        <v>176</v>
      </c>
      <c r="C95" s="52" t="s">
        <v>140</v>
      </c>
      <c r="D95" s="53">
        <v>800</v>
      </c>
      <c r="E95" s="125">
        <v>3</v>
      </c>
      <c r="F95" s="58">
        <f t="shared" si="5"/>
        <v>2400</v>
      </c>
      <c r="G95" s="47"/>
    </row>
    <row r="96" spans="1:7">
      <c r="A96" s="43" t="s">
        <v>177</v>
      </c>
      <c r="B96" s="59" t="s">
        <v>178</v>
      </c>
      <c r="C96" s="130" t="s">
        <v>140</v>
      </c>
      <c r="D96" s="53">
        <v>1000</v>
      </c>
      <c r="E96" s="125">
        <v>3</v>
      </c>
      <c r="F96" s="58">
        <f t="shared" si="5"/>
        <v>3000</v>
      </c>
      <c r="G96" s="50"/>
    </row>
    <row r="97" spans="1:7">
      <c r="A97" s="37" t="s">
        <v>179</v>
      </c>
      <c r="B97" s="56" t="s">
        <v>180</v>
      </c>
      <c r="C97" s="57" t="s">
        <v>110</v>
      </c>
      <c r="D97" s="55">
        <v>5000</v>
      </c>
      <c r="E97" s="126">
        <v>1</v>
      </c>
      <c r="F97" s="58">
        <f t="shared" si="5"/>
        <v>5000</v>
      </c>
      <c r="G97" s="42"/>
    </row>
    <row r="98" spans="1:7">
      <c r="A98" s="43" t="s">
        <v>181</v>
      </c>
      <c r="B98" s="51" t="s">
        <v>182</v>
      </c>
      <c r="C98" s="52" t="s">
        <v>183</v>
      </c>
      <c r="D98" s="53">
        <v>800</v>
      </c>
      <c r="E98" s="125">
        <v>5</v>
      </c>
      <c r="F98" s="58">
        <f t="shared" si="5"/>
        <v>4000</v>
      </c>
      <c r="G98" s="47"/>
    </row>
    <row r="99" spans="1:7">
      <c r="A99" s="43" t="s">
        <v>184</v>
      </c>
      <c r="B99" s="51" t="s">
        <v>185</v>
      </c>
      <c r="C99" s="52" t="s">
        <v>186</v>
      </c>
      <c r="D99" s="53">
        <v>2500</v>
      </c>
      <c r="E99" s="125">
        <v>1</v>
      </c>
      <c r="F99" s="58">
        <f t="shared" si="5"/>
        <v>2500</v>
      </c>
      <c r="G99" s="47"/>
    </row>
    <row r="100" spans="1:7" ht="30">
      <c r="A100" s="43" t="s">
        <v>187</v>
      </c>
      <c r="B100" s="51" t="s">
        <v>188</v>
      </c>
      <c r="C100" s="52" t="s">
        <v>30</v>
      </c>
      <c r="D100" s="53">
        <v>500</v>
      </c>
      <c r="E100" s="125">
        <v>15</v>
      </c>
      <c r="F100" s="58">
        <f t="shared" si="5"/>
        <v>7500</v>
      </c>
      <c r="G100" s="47"/>
    </row>
    <row r="101" spans="1:7">
      <c r="A101" s="37" t="s">
        <v>189</v>
      </c>
      <c r="B101" s="56" t="s">
        <v>190</v>
      </c>
      <c r="C101" s="57" t="s">
        <v>30</v>
      </c>
      <c r="D101" s="55">
        <v>80</v>
      </c>
      <c r="E101" s="126">
        <v>20</v>
      </c>
      <c r="F101" s="58">
        <f t="shared" si="5"/>
        <v>1600</v>
      </c>
      <c r="G101" s="42"/>
    </row>
    <row r="102" spans="1:7" ht="29.25">
      <c r="A102" s="43" t="s">
        <v>191</v>
      </c>
      <c r="B102" s="51" t="s">
        <v>436</v>
      </c>
      <c r="C102" s="52" t="s">
        <v>147</v>
      </c>
      <c r="D102" s="53">
        <v>580</v>
      </c>
      <c r="E102" s="125">
        <v>20</v>
      </c>
      <c r="F102" s="58">
        <f t="shared" si="5"/>
        <v>11600</v>
      </c>
      <c r="G102" s="47"/>
    </row>
    <row r="103" spans="1:7">
      <c r="A103" s="43" t="s">
        <v>192</v>
      </c>
      <c r="B103" s="186" t="s">
        <v>437</v>
      </c>
      <c r="C103" s="52" t="s">
        <v>140</v>
      </c>
      <c r="D103" s="53">
        <v>1000</v>
      </c>
      <c r="E103" s="125">
        <v>3</v>
      </c>
      <c r="F103" s="58">
        <f t="shared" si="5"/>
        <v>3000</v>
      </c>
      <c r="G103" s="47"/>
    </row>
    <row r="104" spans="1:7">
      <c r="A104" s="43" t="s">
        <v>193</v>
      </c>
      <c r="B104" s="186" t="s">
        <v>438</v>
      </c>
      <c r="C104" s="52" t="s">
        <v>140</v>
      </c>
      <c r="D104" s="53">
        <v>800</v>
      </c>
      <c r="E104" s="125">
        <v>3</v>
      </c>
      <c r="F104" s="58">
        <f t="shared" si="5"/>
        <v>2400</v>
      </c>
      <c r="G104" s="47"/>
    </row>
    <row r="105" spans="1:7">
      <c r="A105" s="43" t="s">
        <v>194</v>
      </c>
      <c r="B105" s="59" t="s">
        <v>439</v>
      </c>
      <c r="C105" s="130" t="s">
        <v>140</v>
      </c>
      <c r="D105" s="53">
        <v>1000</v>
      </c>
      <c r="E105" s="125">
        <v>3</v>
      </c>
      <c r="F105" s="58">
        <f t="shared" si="5"/>
        <v>3000</v>
      </c>
      <c r="G105" s="50"/>
    </row>
    <row r="106" spans="1:7">
      <c r="A106" s="37" t="s">
        <v>195</v>
      </c>
      <c r="B106" s="56" t="s">
        <v>196</v>
      </c>
      <c r="C106" s="57" t="s">
        <v>110</v>
      </c>
      <c r="D106" s="55">
        <v>5000</v>
      </c>
      <c r="E106" s="126">
        <v>1</v>
      </c>
      <c r="F106" s="58">
        <f t="shared" si="5"/>
        <v>5000</v>
      </c>
      <c r="G106" s="42"/>
    </row>
    <row r="107" spans="1:7">
      <c r="A107" s="43" t="s">
        <v>197</v>
      </c>
      <c r="B107" s="51" t="s">
        <v>198</v>
      </c>
      <c r="C107" s="52" t="s">
        <v>147</v>
      </c>
      <c r="D107" s="53">
        <v>380</v>
      </c>
      <c r="E107" s="125">
        <v>30</v>
      </c>
      <c r="F107" s="58">
        <f t="shared" si="5"/>
        <v>11400</v>
      </c>
      <c r="G107" s="47"/>
    </row>
    <row r="108" spans="1:7">
      <c r="A108" s="43" t="s">
        <v>199</v>
      </c>
      <c r="B108" s="51" t="s">
        <v>200</v>
      </c>
      <c r="C108" s="52" t="s">
        <v>30</v>
      </c>
      <c r="D108" s="53">
        <v>80</v>
      </c>
      <c r="E108" s="125">
        <v>12</v>
      </c>
      <c r="F108" s="58">
        <f t="shared" si="5"/>
        <v>960</v>
      </c>
      <c r="G108" s="47"/>
    </row>
    <row r="109" spans="1:7">
      <c r="A109" s="43" t="s">
        <v>201</v>
      </c>
      <c r="B109" s="51" t="s">
        <v>202</v>
      </c>
      <c r="C109" s="52" t="s">
        <v>147</v>
      </c>
      <c r="D109" s="53">
        <v>580</v>
      </c>
      <c r="E109" s="125">
        <v>40</v>
      </c>
      <c r="F109" s="58">
        <f t="shared" si="5"/>
        <v>23200</v>
      </c>
      <c r="G109" s="47"/>
    </row>
    <row r="110" spans="1:7">
      <c r="A110" s="43" t="s">
        <v>203</v>
      </c>
      <c r="B110" s="59" t="s">
        <v>204</v>
      </c>
      <c r="C110" s="130" t="s">
        <v>140</v>
      </c>
      <c r="D110" s="53">
        <v>1000</v>
      </c>
      <c r="E110" s="125">
        <v>1</v>
      </c>
      <c r="F110" s="58">
        <f t="shared" si="5"/>
        <v>1000</v>
      </c>
      <c r="G110" s="50"/>
    </row>
    <row r="111" spans="1:7">
      <c r="A111" s="37" t="s">
        <v>205</v>
      </c>
      <c r="B111" s="56" t="s">
        <v>206</v>
      </c>
      <c r="C111" s="57" t="s">
        <v>140</v>
      </c>
      <c r="D111" s="55">
        <v>800</v>
      </c>
      <c r="E111" s="126">
        <v>1</v>
      </c>
      <c r="F111" s="58">
        <f t="shared" si="5"/>
        <v>800</v>
      </c>
      <c r="G111" s="42"/>
    </row>
    <row r="112" spans="1:7">
      <c r="A112" s="43" t="s">
        <v>207</v>
      </c>
      <c r="B112" s="51" t="s">
        <v>208</v>
      </c>
      <c r="C112" s="52" t="s">
        <v>140</v>
      </c>
      <c r="D112" s="53">
        <v>1000</v>
      </c>
      <c r="E112" s="125">
        <v>1</v>
      </c>
      <c r="F112" s="58">
        <f t="shared" si="5"/>
        <v>1000</v>
      </c>
      <c r="G112" s="47"/>
    </row>
    <row r="113" spans="1:7" ht="32.25" customHeight="1">
      <c r="A113" s="37" t="s">
        <v>209</v>
      </c>
      <c r="B113" s="51" t="s">
        <v>414</v>
      </c>
      <c r="C113" s="57" t="s">
        <v>110</v>
      </c>
      <c r="D113" s="55">
        <v>5000</v>
      </c>
      <c r="E113" s="126">
        <v>1</v>
      </c>
      <c r="F113" s="58">
        <f t="shared" si="5"/>
        <v>5000</v>
      </c>
      <c r="G113" s="42"/>
    </row>
    <row r="114" spans="1:7">
      <c r="A114" s="43" t="s">
        <v>211</v>
      </c>
      <c r="B114" s="51" t="s">
        <v>415</v>
      </c>
      <c r="C114" s="52" t="s">
        <v>147</v>
      </c>
      <c r="D114" s="53">
        <v>380</v>
      </c>
      <c r="E114" s="125">
        <v>30</v>
      </c>
      <c r="F114" s="58">
        <f t="shared" si="5"/>
        <v>11400</v>
      </c>
      <c r="G114" s="47"/>
    </row>
    <row r="115" spans="1:7">
      <c r="A115" s="37" t="s">
        <v>213</v>
      </c>
      <c r="B115" s="51" t="s">
        <v>440</v>
      </c>
      <c r="C115" s="52" t="s">
        <v>30</v>
      </c>
      <c r="D115" s="53">
        <v>80</v>
      </c>
      <c r="E115" s="125">
        <v>15</v>
      </c>
      <c r="F115" s="58">
        <f t="shared" si="5"/>
        <v>1200</v>
      </c>
      <c r="G115" s="47"/>
    </row>
    <row r="116" spans="1:7" ht="32.25">
      <c r="A116" s="43" t="s">
        <v>215</v>
      </c>
      <c r="B116" s="187" t="s">
        <v>419</v>
      </c>
      <c r="C116" s="52" t="s">
        <v>147</v>
      </c>
      <c r="D116" s="53">
        <v>580</v>
      </c>
      <c r="E116" s="125">
        <v>30</v>
      </c>
      <c r="F116" s="58">
        <f t="shared" si="5"/>
        <v>17400</v>
      </c>
      <c r="G116" s="47"/>
    </row>
    <row r="117" spans="1:7">
      <c r="A117" s="37" t="s">
        <v>217</v>
      </c>
      <c r="B117" s="51" t="s">
        <v>416</v>
      </c>
      <c r="C117" s="130" t="s">
        <v>140</v>
      </c>
      <c r="D117" s="53">
        <v>1000</v>
      </c>
      <c r="E117" s="125">
        <v>1</v>
      </c>
      <c r="F117" s="58">
        <f t="shared" si="5"/>
        <v>1000</v>
      </c>
      <c r="G117" s="50"/>
    </row>
    <row r="118" spans="1:7" ht="22.5" customHeight="1">
      <c r="A118" s="43" t="s">
        <v>219</v>
      </c>
      <c r="B118" s="51" t="s">
        <v>417</v>
      </c>
      <c r="C118" s="57" t="s">
        <v>140</v>
      </c>
      <c r="D118" s="55">
        <v>1000</v>
      </c>
      <c r="E118" s="126">
        <v>1</v>
      </c>
      <c r="F118" s="58">
        <f t="shared" si="5"/>
        <v>1000</v>
      </c>
      <c r="G118" s="42"/>
    </row>
    <row r="119" spans="1:7" ht="18">
      <c r="A119" s="37" t="s">
        <v>221</v>
      </c>
      <c r="B119" s="51" t="s">
        <v>418</v>
      </c>
      <c r="C119" s="52" t="s">
        <v>140</v>
      </c>
      <c r="D119" s="53">
        <v>1000</v>
      </c>
      <c r="E119" s="125">
        <v>1</v>
      </c>
      <c r="F119" s="58">
        <f t="shared" si="5"/>
        <v>1000</v>
      </c>
      <c r="G119" s="47"/>
    </row>
    <row r="120" spans="1:7">
      <c r="A120" s="43" t="s">
        <v>223</v>
      </c>
      <c r="B120" s="51" t="s">
        <v>210</v>
      </c>
      <c r="C120" s="52" t="s">
        <v>147</v>
      </c>
      <c r="D120" s="53">
        <v>380</v>
      </c>
      <c r="E120" s="125">
        <v>30</v>
      </c>
      <c r="F120" s="58">
        <f t="shared" si="5"/>
        <v>11400</v>
      </c>
      <c r="G120" s="47"/>
    </row>
    <row r="121" spans="1:7">
      <c r="A121" s="37" t="s">
        <v>225</v>
      </c>
      <c r="B121" s="51" t="s">
        <v>212</v>
      </c>
      <c r="C121" s="52" t="s">
        <v>140</v>
      </c>
      <c r="D121" s="53">
        <v>1000</v>
      </c>
      <c r="E121" s="125">
        <v>1</v>
      </c>
      <c r="F121" s="58">
        <f t="shared" si="5"/>
        <v>1000</v>
      </c>
      <c r="G121" s="47"/>
    </row>
    <row r="122" spans="1:7">
      <c r="A122" s="43" t="s">
        <v>407</v>
      </c>
      <c r="B122" s="59" t="s">
        <v>214</v>
      </c>
      <c r="C122" s="130" t="s">
        <v>140</v>
      </c>
      <c r="D122" s="53">
        <v>1000</v>
      </c>
      <c r="E122" s="125">
        <v>1</v>
      </c>
      <c r="F122" s="58">
        <f t="shared" si="5"/>
        <v>1000</v>
      </c>
      <c r="G122" s="50"/>
    </row>
    <row r="123" spans="1:7">
      <c r="A123" s="37" t="s">
        <v>408</v>
      </c>
      <c r="B123" s="56" t="s">
        <v>216</v>
      </c>
      <c r="C123" s="57" t="s">
        <v>140</v>
      </c>
      <c r="D123" s="55">
        <v>1000</v>
      </c>
      <c r="E123" s="126">
        <v>1</v>
      </c>
      <c r="F123" s="58">
        <f t="shared" si="5"/>
        <v>1000</v>
      </c>
      <c r="G123" s="42"/>
    </row>
    <row r="124" spans="1:7">
      <c r="A124" s="43" t="s">
        <v>409</v>
      </c>
      <c r="B124" s="51" t="s">
        <v>218</v>
      </c>
      <c r="C124" s="52" t="s">
        <v>147</v>
      </c>
      <c r="D124" s="53">
        <v>380</v>
      </c>
      <c r="E124" s="125">
        <v>15</v>
      </c>
      <c r="F124" s="58">
        <f t="shared" si="5"/>
        <v>5700</v>
      </c>
      <c r="G124" s="47"/>
    </row>
    <row r="125" spans="1:7">
      <c r="A125" s="37" t="s">
        <v>410</v>
      </c>
      <c r="B125" s="51" t="s">
        <v>220</v>
      </c>
      <c r="C125" s="52" t="s">
        <v>147</v>
      </c>
      <c r="D125" s="53">
        <v>380</v>
      </c>
      <c r="E125" s="125">
        <v>15</v>
      </c>
      <c r="F125" s="58">
        <f t="shared" si="5"/>
        <v>5700</v>
      </c>
      <c r="G125" s="47"/>
    </row>
    <row r="126" spans="1:7">
      <c r="A126" s="43" t="s">
        <v>411</v>
      </c>
      <c r="B126" s="51" t="s">
        <v>222</v>
      </c>
      <c r="C126" s="52" t="s">
        <v>147</v>
      </c>
      <c r="D126" s="53">
        <v>380</v>
      </c>
      <c r="E126" s="125">
        <v>15</v>
      </c>
      <c r="F126" s="58">
        <f t="shared" si="5"/>
        <v>5700</v>
      </c>
      <c r="G126" s="47"/>
    </row>
    <row r="127" spans="1:7">
      <c r="A127" s="37" t="s">
        <v>412</v>
      </c>
      <c r="B127" s="59" t="s">
        <v>224</v>
      </c>
      <c r="C127" s="130" t="s">
        <v>147</v>
      </c>
      <c r="D127" s="53">
        <v>380</v>
      </c>
      <c r="E127" s="125">
        <v>15</v>
      </c>
      <c r="F127" s="58">
        <f t="shared" si="5"/>
        <v>5700</v>
      </c>
      <c r="G127" s="50"/>
    </row>
    <row r="128" spans="1:7">
      <c r="A128" s="43" t="s">
        <v>413</v>
      </c>
      <c r="B128" s="56" t="s">
        <v>226</v>
      </c>
      <c r="C128" s="57" t="s">
        <v>147</v>
      </c>
      <c r="D128" s="55">
        <v>380</v>
      </c>
      <c r="E128" s="126">
        <v>30</v>
      </c>
      <c r="F128" s="58">
        <f t="shared" si="5"/>
        <v>11400</v>
      </c>
      <c r="G128" s="42"/>
    </row>
    <row r="129" spans="1:15" ht="16.5">
      <c r="A129" s="297" t="s">
        <v>11</v>
      </c>
      <c r="B129" s="298"/>
      <c r="C129" s="298"/>
      <c r="D129" s="298"/>
      <c r="E129" s="299"/>
      <c r="F129" s="27">
        <f>SUM(F77:F128)</f>
        <v>382520</v>
      </c>
      <c r="G129" s="28"/>
    </row>
    <row r="130" spans="1:15">
      <c r="A130" s="16" t="s">
        <v>277</v>
      </c>
      <c r="B130" s="36"/>
      <c r="C130" s="300"/>
      <c r="D130" s="300"/>
      <c r="E130" s="300"/>
      <c r="F130" s="300"/>
      <c r="G130" s="301"/>
    </row>
    <row r="131" spans="1:15">
      <c r="A131" s="37" t="s">
        <v>227</v>
      </c>
      <c r="B131" s="56" t="s">
        <v>228</v>
      </c>
      <c r="C131" s="39" t="s">
        <v>229</v>
      </c>
      <c r="D131" s="40">
        <v>3600</v>
      </c>
      <c r="E131" s="122">
        <v>1</v>
      </c>
      <c r="F131" s="184">
        <v>3600</v>
      </c>
      <c r="G131" s="42"/>
      <c r="H131" s="1" t="s">
        <v>292</v>
      </c>
      <c r="I131" s="66" t="s">
        <v>313</v>
      </c>
    </row>
    <row r="132" spans="1:15">
      <c r="A132" s="43" t="s">
        <v>230</v>
      </c>
      <c r="B132" s="51" t="s">
        <v>231</v>
      </c>
      <c r="C132" s="45" t="s">
        <v>160</v>
      </c>
      <c r="D132" s="46">
        <v>25000</v>
      </c>
      <c r="E132" s="123">
        <v>1</v>
      </c>
      <c r="F132" s="185">
        <v>25000</v>
      </c>
      <c r="G132" s="47"/>
      <c r="H132" s="64" t="s">
        <v>324</v>
      </c>
      <c r="K132" s="64"/>
    </row>
    <row r="133" spans="1:15" ht="30">
      <c r="A133" s="43" t="s">
        <v>232</v>
      </c>
      <c r="B133" s="51" t="s">
        <v>233</v>
      </c>
      <c r="C133" s="45" t="s">
        <v>160</v>
      </c>
      <c r="D133" s="46">
        <v>3000</v>
      </c>
      <c r="E133" s="123">
        <v>1</v>
      </c>
      <c r="F133" s="184">
        <v>2000</v>
      </c>
      <c r="G133" s="47"/>
    </row>
    <row r="134" spans="1:15" ht="16.5">
      <c r="A134" s="43" t="s">
        <v>234</v>
      </c>
      <c r="B134" s="144" t="s">
        <v>402</v>
      </c>
      <c r="C134" s="136" t="s">
        <v>235</v>
      </c>
      <c r="D134" s="147">
        <v>1200</v>
      </c>
      <c r="E134" s="138">
        <v>7</v>
      </c>
      <c r="F134" s="184">
        <f t="shared" ref="F134:F141" si="6">D134*E134</f>
        <v>8400</v>
      </c>
      <c r="G134" s="148"/>
      <c r="H134" t="s">
        <v>293</v>
      </c>
      <c r="J134" s="143" t="s">
        <v>373</v>
      </c>
      <c r="K134" s="66" t="s">
        <v>390</v>
      </c>
      <c r="L134" s="64" t="s">
        <v>330</v>
      </c>
      <c r="M134" s="64"/>
      <c r="O134" s="64"/>
    </row>
    <row r="135" spans="1:15">
      <c r="A135" s="43" t="s">
        <v>236</v>
      </c>
      <c r="B135" s="145" t="s">
        <v>237</v>
      </c>
      <c r="C135" s="121" t="s">
        <v>235</v>
      </c>
      <c r="D135" s="46">
        <v>3000</v>
      </c>
      <c r="E135" s="123">
        <v>1</v>
      </c>
      <c r="F135" s="41">
        <f t="shared" si="6"/>
        <v>3000</v>
      </c>
      <c r="G135" s="50"/>
      <c r="H135" s="143" t="s">
        <v>372</v>
      </c>
    </row>
    <row r="136" spans="1:15" ht="30">
      <c r="A136" s="37" t="s">
        <v>238</v>
      </c>
      <c r="B136" s="146" t="s">
        <v>239</v>
      </c>
      <c r="C136" s="39" t="s">
        <v>235</v>
      </c>
      <c r="D136" s="40">
        <v>3000</v>
      </c>
      <c r="E136" s="122">
        <v>1</v>
      </c>
      <c r="F136" s="41">
        <f t="shared" si="6"/>
        <v>3000</v>
      </c>
      <c r="G136" s="42"/>
      <c r="H136" s="143" t="s">
        <v>372</v>
      </c>
      <c r="I136" s="65" t="s">
        <v>401</v>
      </c>
    </row>
    <row r="137" spans="1:15">
      <c r="A137" s="43" t="s">
        <v>240</v>
      </c>
      <c r="B137" s="144" t="s">
        <v>241</v>
      </c>
      <c r="C137" s="45" t="s">
        <v>235</v>
      </c>
      <c r="D137" s="46">
        <v>3000</v>
      </c>
      <c r="E137" s="123">
        <v>1</v>
      </c>
      <c r="F137" s="41">
        <f t="shared" si="6"/>
        <v>3000</v>
      </c>
      <c r="G137" s="47"/>
      <c r="H137" s="143" t="s">
        <v>372</v>
      </c>
    </row>
    <row r="138" spans="1:15">
      <c r="A138" s="43" t="s">
        <v>242</v>
      </c>
      <c r="B138" s="144" t="s">
        <v>243</v>
      </c>
      <c r="C138" s="45" t="s">
        <v>235</v>
      </c>
      <c r="D138" s="46">
        <v>1500</v>
      </c>
      <c r="E138" s="123">
        <v>1</v>
      </c>
      <c r="F138" s="41">
        <f t="shared" si="6"/>
        <v>1500</v>
      </c>
      <c r="G138" s="47"/>
      <c r="H138" s="143" t="s">
        <v>372</v>
      </c>
    </row>
    <row r="139" spans="1:15">
      <c r="A139" s="43" t="s">
        <v>244</v>
      </c>
      <c r="B139" s="144" t="s">
        <v>245</v>
      </c>
      <c r="C139" s="45" t="s">
        <v>235</v>
      </c>
      <c r="D139" s="46">
        <v>3000</v>
      </c>
      <c r="E139" s="123">
        <v>1</v>
      </c>
      <c r="F139" s="41">
        <f t="shared" si="6"/>
        <v>3000</v>
      </c>
      <c r="G139" s="47"/>
      <c r="H139" s="143" t="s">
        <v>372</v>
      </c>
    </row>
    <row r="140" spans="1:15">
      <c r="A140" s="43" t="s">
        <v>246</v>
      </c>
      <c r="B140" s="145" t="s">
        <v>247</v>
      </c>
      <c r="C140" s="121" t="s">
        <v>235</v>
      </c>
      <c r="D140" s="46">
        <v>3000</v>
      </c>
      <c r="E140" s="123">
        <v>1</v>
      </c>
      <c r="F140" s="41">
        <f t="shared" si="6"/>
        <v>3000</v>
      </c>
      <c r="G140" s="50"/>
      <c r="H140" s="143" t="s">
        <v>372</v>
      </c>
    </row>
    <row r="141" spans="1:15">
      <c r="A141" s="37" t="s">
        <v>248</v>
      </c>
      <c r="B141" s="146" t="s">
        <v>249</v>
      </c>
      <c r="C141" s="39" t="s">
        <v>183</v>
      </c>
      <c r="D141" s="40">
        <v>1000</v>
      </c>
      <c r="E141" s="122">
        <v>2</v>
      </c>
      <c r="F141" s="41">
        <f t="shared" si="6"/>
        <v>2000</v>
      </c>
      <c r="G141" s="42"/>
      <c r="H141" s="143" t="s">
        <v>372</v>
      </c>
    </row>
    <row r="142" spans="1:15" ht="16.5">
      <c r="A142" s="297" t="s">
        <v>11</v>
      </c>
      <c r="B142" s="298"/>
      <c r="C142" s="298"/>
      <c r="D142" s="298"/>
      <c r="E142" s="299"/>
      <c r="F142" s="27">
        <f>SUM(F131:F141)</f>
        <v>57500</v>
      </c>
      <c r="G142" s="28"/>
    </row>
    <row r="143" spans="1:15">
      <c r="A143" s="16" t="s">
        <v>371</v>
      </c>
      <c r="B143" s="36"/>
      <c r="C143" s="300"/>
      <c r="D143" s="300"/>
      <c r="E143" s="300"/>
      <c r="F143" s="300"/>
      <c r="G143" s="301"/>
    </row>
    <row r="144" spans="1:15">
      <c r="A144" s="37" t="s">
        <v>250</v>
      </c>
      <c r="B144" s="38" t="s">
        <v>341</v>
      </c>
      <c r="C144" s="39" t="s">
        <v>30</v>
      </c>
      <c r="D144" s="55">
        <v>300</v>
      </c>
      <c r="E144" s="122">
        <v>120</v>
      </c>
      <c r="F144" s="41">
        <f>D144*E144</f>
        <v>36000</v>
      </c>
      <c r="G144" s="42"/>
      <c r="H144" s="1">
        <v>300</v>
      </c>
      <c r="I144" s="66" t="s">
        <v>307</v>
      </c>
      <c r="J144" s="66"/>
    </row>
    <row r="145" spans="1:12" ht="30">
      <c r="A145" s="43" t="s">
        <v>251</v>
      </c>
      <c r="B145" s="38" t="s">
        <v>252</v>
      </c>
      <c r="C145" s="45" t="s">
        <v>30</v>
      </c>
      <c r="D145" s="53">
        <v>500</v>
      </c>
      <c r="E145" s="123">
        <v>80</v>
      </c>
      <c r="F145" s="41">
        <f t="shared" ref="F145:F161" si="7">D145*E145</f>
        <v>40000</v>
      </c>
      <c r="G145" s="47"/>
      <c r="H145" s="1">
        <v>300</v>
      </c>
      <c r="I145" s="66" t="s">
        <v>308</v>
      </c>
      <c r="J145" s="66" t="s">
        <v>426</v>
      </c>
    </row>
    <row r="146" spans="1:12">
      <c r="A146" s="43" t="s">
        <v>256</v>
      </c>
      <c r="B146" s="149" t="s">
        <v>325</v>
      </c>
      <c r="C146" s="136" t="s">
        <v>378</v>
      </c>
      <c r="D146" s="137">
        <v>5000</v>
      </c>
      <c r="E146" s="138">
        <v>1</v>
      </c>
      <c r="F146" s="139">
        <f t="shared" si="7"/>
        <v>5000</v>
      </c>
      <c r="G146" s="148"/>
      <c r="H146" s="150" t="s">
        <v>331</v>
      </c>
      <c r="I146" s="150" t="s">
        <v>396</v>
      </c>
      <c r="J146" s="150"/>
      <c r="K146" s="66" t="s">
        <v>390</v>
      </c>
    </row>
    <row r="147" spans="1:12">
      <c r="A147" s="37" t="s">
        <v>258</v>
      </c>
      <c r="B147" s="44" t="s">
        <v>253</v>
      </c>
      <c r="C147" s="45" t="s">
        <v>254</v>
      </c>
      <c r="D147" s="46">
        <v>2000</v>
      </c>
      <c r="E147" s="123">
        <v>1</v>
      </c>
      <c r="F147" s="41">
        <f t="shared" si="7"/>
        <v>2000</v>
      </c>
      <c r="G147" s="47"/>
    </row>
    <row r="148" spans="1:12">
      <c r="A148" s="43" t="s">
        <v>260</v>
      </c>
      <c r="B148" s="44" t="s">
        <v>255</v>
      </c>
      <c r="C148" s="45" t="s">
        <v>254</v>
      </c>
      <c r="D148" s="46">
        <v>300</v>
      </c>
      <c r="E148" s="123">
        <v>6</v>
      </c>
      <c r="F148" s="41">
        <f t="shared" si="7"/>
        <v>1800</v>
      </c>
      <c r="G148" s="47"/>
      <c r="H148" s="1">
        <v>300</v>
      </c>
      <c r="I148" s="66" t="s">
        <v>307</v>
      </c>
    </row>
    <row r="149" spans="1:12">
      <c r="A149" s="37" t="s">
        <v>262</v>
      </c>
      <c r="B149" s="188" t="s">
        <v>421</v>
      </c>
      <c r="C149" s="151" t="s">
        <v>254</v>
      </c>
      <c r="D149" s="137">
        <v>4000</v>
      </c>
      <c r="E149" s="138">
        <v>1</v>
      </c>
      <c r="F149" s="139">
        <f t="shared" si="7"/>
        <v>4000</v>
      </c>
      <c r="G149" s="152"/>
      <c r="H149" s="1" t="s">
        <v>294</v>
      </c>
      <c r="J149" s="143" t="s">
        <v>374</v>
      </c>
      <c r="K149" s="64" t="s">
        <v>310</v>
      </c>
    </row>
    <row r="150" spans="1:12">
      <c r="A150" s="43" t="s">
        <v>264</v>
      </c>
      <c r="B150" s="38" t="s">
        <v>257</v>
      </c>
      <c r="C150" s="39" t="s">
        <v>254</v>
      </c>
      <c r="D150" s="40">
        <v>1000</v>
      </c>
      <c r="E150" s="122">
        <v>4</v>
      </c>
      <c r="F150" s="41">
        <f t="shared" si="7"/>
        <v>4000</v>
      </c>
      <c r="G150" s="42"/>
    </row>
    <row r="151" spans="1:12">
      <c r="A151" s="37" t="s">
        <v>266</v>
      </c>
      <c r="B151" s="44" t="s">
        <v>259</v>
      </c>
      <c r="C151" s="45" t="s">
        <v>254</v>
      </c>
      <c r="D151" s="53">
        <v>1500</v>
      </c>
      <c r="E151" s="123">
        <v>2</v>
      </c>
      <c r="F151" s="41">
        <f t="shared" si="7"/>
        <v>3000</v>
      </c>
      <c r="G151" s="47"/>
      <c r="H151" s="1">
        <v>1500</v>
      </c>
      <c r="I151" s="66" t="s">
        <v>307</v>
      </c>
    </row>
    <row r="152" spans="1:12">
      <c r="A152" s="43" t="s">
        <v>267</v>
      </c>
      <c r="B152" s="44" t="s">
        <v>261</v>
      </c>
      <c r="C152" s="45" t="s">
        <v>254</v>
      </c>
      <c r="D152" s="46">
        <v>1500</v>
      </c>
      <c r="E152" s="123">
        <v>2</v>
      </c>
      <c r="F152" s="41">
        <f t="shared" si="7"/>
        <v>3000</v>
      </c>
      <c r="G152" s="47"/>
      <c r="H152" s="1" t="s">
        <v>295</v>
      </c>
      <c r="J152" s="66" t="s">
        <v>311</v>
      </c>
    </row>
    <row r="153" spans="1:12">
      <c r="A153" s="37" t="s">
        <v>269</v>
      </c>
      <c r="B153" s="44" t="s">
        <v>263</v>
      </c>
      <c r="C153" s="45" t="s">
        <v>160</v>
      </c>
      <c r="D153" s="46">
        <v>5000</v>
      </c>
      <c r="E153" s="123">
        <v>1</v>
      </c>
      <c r="F153" s="41">
        <f t="shared" si="7"/>
        <v>5000</v>
      </c>
      <c r="G153" s="47"/>
      <c r="H153" s="1" t="s">
        <v>296</v>
      </c>
      <c r="J153" s="66" t="s">
        <v>323</v>
      </c>
    </row>
    <row r="154" spans="1:12">
      <c r="A154" s="43" t="s">
        <v>271</v>
      </c>
      <c r="B154" s="48" t="s">
        <v>265</v>
      </c>
      <c r="C154" s="49" t="s">
        <v>160</v>
      </c>
      <c r="D154" s="46">
        <v>600</v>
      </c>
      <c r="E154" s="123">
        <v>12</v>
      </c>
      <c r="F154" s="41">
        <f t="shared" si="7"/>
        <v>7200</v>
      </c>
      <c r="G154" s="50"/>
    </row>
    <row r="155" spans="1:12">
      <c r="A155" s="37" t="s">
        <v>273</v>
      </c>
      <c r="B155" s="38" t="s">
        <v>305</v>
      </c>
      <c r="C155" s="39" t="s">
        <v>254</v>
      </c>
      <c r="D155" s="40">
        <v>100</v>
      </c>
      <c r="E155" s="122">
        <v>12</v>
      </c>
      <c r="F155" s="41">
        <f t="shared" si="7"/>
        <v>1200</v>
      </c>
      <c r="G155" s="42"/>
      <c r="H155" s="1" t="s">
        <v>297</v>
      </c>
      <c r="J155" s="66" t="s">
        <v>307</v>
      </c>
      <c r="K155" s="64"/>
    </row>
    <row r="156" spans="1:12">
      <c r="A156" s="43" t="s">
        <v>275</v>
      </c>
      <c r="B156" s="44" t="s">
        <v>343</v>
      </c>
      <c r="C156" s="45" t="s">
        <v>268</v>
      </c>
      <c r="D156" s="46">
        <v>300</v>
      </c>
      <c r="E156" s="123">
        <v>6</v>
      </c>
      <c r="F156" s="41">
        <f t="shared" si="7"/>
        <v>1800</v>
      </c>
      <c r="G156" s="47"/>
      <c r="H156" s="1" t="s">
        <v>298</v>
      </c>
      <c r="K156" s="66" t="s">
        <v>340</v>
      </c>
      <c r="L156" s="64"/>
    </row>
    <row r="157" spans="1:12">
      <c r="A157" s="37" t="s">
        <v>326</v>
      </c>
      <c r="B157" s="44" t="s">
        <v>270</v>
      </c>
      <c r="C157" s="45" t="s">
        <v>160</v>
      </c>
      <c r="D157" s="46">
        <v>2000</v>
      </c>
      <c r="E157" s="123">
        <v>2</v>
      </c>
      <c r="F157" s="41">
        <f t="shared" si="7"/>
        <v>4000</v>
      </c>
      <c r="G157" s="47"/>
    </row>
    <row r="158" spans="1:12">
      <c r="A158" s="43" t="s">
        <v>327</v>
      </c>
      <c r="B158" s="44" t="s">
        <v>272</v>
      </c>
      <c r="C158" s="45" t="s">
        <v>160</v>
      </c>
      <c r="D158" s="46">
        <v>1500</v>
      </c>
      <c r="E158" s="123">
        <v>2</v>
      </c>
      <c r="F158" s="41">
        <f t="shared" si="7"/>
        <v>3000</v>
      </c>
      <c r="G158" s="47"/>
    </row>
    <row r="159" spans="1:12">
      <c r="A159" s="37" t="s">
        <v>328</v>
      </c>
      <c r="B159" s="48" t="s">
        <v>274</v>
      </c>
      <c r="C159" s="49" t="s">
        <v>160</v>
      </c>
      <c r="D159" s="46">
        <v>1500</v>
      </c>
      <c r="E159" s="123">
        <v>1</v>
      </c>
      <c r="F159" s="41">
        <f t="shared" si="7"/>
        <v>1500</v>
      </c>
      <c r="G159" s="62"/>
      <c r="H159" s="1" t="s">
        <v>299</v>
      </c>
      <c r="J159" s="66" t="s">
        <v>306</v>
      </c>
    </row>
    <row r="160" spans="1:12">
      <c r="A160" s="43" t="s">
        <v>329</v>
      </c>
      <c r="B160" s="38" t="s">
        <v>276</v>
      </c>
      <c r="C160" s="39" t="s">
        <v>30</v>
      </c>
      <c r="D160" s="40">
        <v>10</v>
      </c>
      <c r="E160" s="122">
        <v>120</v>
      </c>
      <c r="F160" s="41">
        <f t="shared" si="7"/>
        <v>1200</v>
      </c>
      <c r="G160" s="42"/>
    </row>
    <row r="161" spans="1:17">
      <c r="A161" s="43" t="s">
        <v>332</v>
      </c>
      <c r="B161" s="76" t="s">
        <v>333</v>
      </c>
      <c r="C161" s="79" t="s">
        <v>334</v>
      </c>
      <c r="D161" s="46">
        <v>600</v>
      </c>
      <c r="E161" s="123">
        <v>2</v>
      </c>
      <c r="F161" s="78">
        <f t="shared" si="7"/>
        <v>1200</v>
      </c>
      <c r="G161" s="60" t="s">
        <v>339</v>
      </c>
    </row>
    <row r="162" spans="1:17">
      <c r="A162" s="43" t="s">
        <v>336</v>
      </c>
      <c r="B162" s="204" t="s">
        <v>379</v>
      </c>
      <c r="C162" s="136" t="s">
        <v>254</v>
      </c>
      <c r="D162" s="147">
        <v>0</v>
      </c>
      <c r="E162" s="138">
        <v>1</v>
      </c>
      <c r="F162" s="205">
        <f t="shared" ref="F162:F163" si="8">D162*E162</f>
        <v>0</v>
      </c>
      <c r="G162" s="153" t="s">
        <v>339</v>
      </c>
      <c r="H162" s="143"/>
      <c r="I162" s="143" t="s">
        <v>377</v>
      </c>
      <c r="J162" s="66" t="s">
        <v>391</v>
      </c>
      <c r="K162" s="66"/>
    </row>
    <row r="163" spans="1:17" ht="21.75" customHeight="1">
      <c r="A163" s="43" t="s">
        <v>337</v>
      </c>
      <c r="B163" s="154" t="s">
        <v>425</v>
      </c>
      <c r="C163" s="206" t="s">
        <v>335</v>
      </c>
      <c r="D163" s="147">
        <v>1500</v>
      </c>
      <c r="E163" s="138">
        <v>2</v>
      </c>
      <c r="F163" s="205">
        <f t="shared" si="8"/>
        <v>3000</v>
      </c>
      <c r="G163" s="153" t="s">
        <v>339</v>
      </c>
      <c r="H163" s="173"/>
      <c r="I163" s="179" t="s">
        <v>376</v>
      </c>
      <c r="J163" s="173" t="s">
        <v>392</v>
      </c>
      <c r="Q163" s="173"/>
    </row>
    <row r="164" spans="1:17" s="65" customFormat="1">
      <c r="A164" s="71" t="s">
        <v>338</v>
      </c>
      <c r="B164" s="204" t="s">
        <v>379</v>
      </c>
      <c r="C164" s="136" t="s">
        <v>254</v>
      </c>
      <c r="D164" s="147">
        <v>0</v>
      </c>
      <c r="E164" s="138">
        <v>1</v>
      </c>
      <c r="F164" s="205">
        <f t="shared" ref="F164:F165" si="9">D164*E164</f>
        <v>0</v>
      </c>
      <c r="G164" s="153" t="s">
        <v>339</v>
      </c>
      <c r="H164" s="66"/>
      <c r="I164" s="143" t="s">
        <v>377</v>
      </c>
      <c r="J164" s="66" t="s">
        <v>391</v>
      </c>
      <c r="Q164" s="66"/>
    </row>
    <row r="165" spans="1:17">
      <c r="A165" s="43" t="s">
        <v>344</v>
      </c>
      <c r="B165" s="44" t="s">
        <v>346</v>
      </c>
      <c r="C165" s="79" t="s">
        <v>347</v>
      </c>
      <c r="D165" s="46">
        <v>85</v>
      </c>
      <c r="E165" s="123">
        <v>200</v>
      </c>
      <c r="F165" s="78">
        <f t="shared" si="9"/>
        <v>17000</v>
      </c>
      <c r="G165" s="60" t="s">
        <v>322</v>
      </c>
    </row>
    <row r="166" spans="1:17">
      <c r="A166" s="43" t="s">
        <v>345</v>
      </c>
      <c r="B166" s="44" t="s">
        <v>348</v>
      </c>
      <c r="C166" s="79" t="s">
        <v>347</v>
      </c>
      <c r="D166" s="46">
        <f>D165*0.16</f>
        <v>13.6</v>
      </c>
      <c r="E166" s="123">
        <v>200</v>
      </c>
      <c r="F166" s="78">
        <f>D166*E166</f>
        <v>2720</v>
      </c>
      <c r="G166" s="60" t="s">
        <v>322</v>
      </c>
    </row>
    <row r="167" spans="1:17" ht="16.5">
      <c r="A167" s="297" t="s">
        <v>11</v>
      </c>
      <c r="B167" s="298"/>
      <c r="C167" s="298"/>
      <c r="D167" s="298"/>
      <c r="E167" s="299"/>
      <c r="F167" s="27">
        <f>SUM(F144:F166)</f>
        <v>147620</v>
      </c>
      <c r="G167" s="28"/>
    </row>
    <row r="168" spans="1:17" ht="16.5">
      <c r="A168" s="80"/>
      <c r="B168" s="80"/>
      <c r="C168" s="80"/>
      <c r="D168" s="80"/>
      <c r="E168" s="81"/>
      <c r="F168" s="27">
        <f>SUM(F167,F142,F129,F75,F67,F35)</f>
        <v>858430</v>
      </c>
      <c r="G168" s="28"/>
      <c r="H168" s="1">
        <f>F168-30000</f>
        <v>828430</v>
      </c>
    </row>
    <row r="169" spans="1:17" ht="16.5">
      <c r="A169" s="10" t="s">
        <v>403</v>
      </c>
      <c r="B169" s="10"/>
      <c r="C169" s="82"/>
      <c r="D169" s="14"/>
      <c r="E169" s="82"/>
      <c r="F169" s="14"/>
      <c r="G169" s="83"/>
    </row>
    <row r="170" spans="1:17" ht="16.5">
      <c r="A170" s="302" t="s">
        <v>404</v>
      </c>
      <c r="B170" s="303"/>
      <c r="C170" s="82"/>
      <c r="D170" s="14"/>
      <c r="E170" s="82"/>
      <c r="F170" s="14"/>
      <c r="G170" s="83"/>
    </row>
    <row r="171" spans="1:17" ht="16.5">
      <c r="A171" s="16" t="s">
        <v>405</v>
      </c>
      <c r="B171" s="21"/>
      <c r="C171" s="21"/>
      <c r="D171" s="171">
        <f>F168*10%</f>
        <v>85843</v>
      </c>
      <c r="E171" s="172">
        <v>1</v>
      </c>
      <c r="F171" s="171">
        <f>D171*E171</f>
        <v>85843</v>
      </c>
      <c r="G171" s="22"/>
      <c r="H171" s="1" t="s">
        <v>301</v>
      </c>
      <c r="J171" s="143" t="s">
        <v>389</v>
      </c>
      <c r="K171" s="290" t="s">
        <v>400</v>
      </c>
      <c r="L171" s="183"/>
    </row>
    <row r="172" spans="1:17" ht="30">
      <c r="A172" s="16" t="s">
        <v>406</v>
      </c>
      <c r="B172" s="23"/>
      <c r="C172" s="23"/>
      <c r="D172" s="171">
        <f>(F168+F171)*6.72%</f>
        <v>63455.145599999996</v>
      </c>
      <c r="E172" s="172">
        <v>1</v>
      </c>
      <c r="F172" s="171">
        <f>D172*E172</f>
        <v>63455.145599999996</v>
      </c>
      <c r="G172" s="24"/>
      <c r="H172" s="1" t="s">
        <v>300</v>
      </c>
      <c r="I172" s="77" t="s">
        <v>579</v>
      </c>
      <c r="J172" s="179" t="s">
        <v>388</v>
      </c>
      <c r="K172" s="291"/>
      <c r="L172" s="183"/>
    </row>
    <row r="173" spans="1:17">
      <c r="A173" s="25"/>
      <c r="B173" s="26"/>
      <c r="C173" s="26"/>
      <c r="D173" s="17"/>
      <c r="E173" s="18"/>
      <c r="F173" s="19"/>
      <c r="G173" s="20"/>
    </row>
    <row r="174" spans="1:17" ht="17.25" thickBot="1">
      <c r="A174" s="294" t="s">
        <v>12</v>
      </c>
      <c r="B174" s="295"/>
      <c r="C174" s="295"/>
      <c r="D174" s="295"/>
      <c r="E174" s="296"/>
      <c r="F174" s="29">
        <f>SUM(F168:F172)</f>
        <v>1007728.1456</v>
      </c>
      <c r="G174" s="30"/>
    </row>
  </sheetData>
  <mergeCells count="25">
    <mergeCell ref="C9:G9"/>
    <mergeCell ref="A35:E35"/>
    <mergeCell ref="C36:G36"/>
    <mergeCell ref="A67:E67"/>
    <mergeCell ref="C68:G68"/>
    <mergeCell ref="A1:G1"/>
    <mergeCell ref="B2:C2"/>
    <mergeCell ref="B3:C3"/>
    <mergeCell ref="B4:C4"/>
    <mergeCell ref="B5:C5"/>
    <mergeCell ref="E2:G2"/>
    <mergeCell ref="E3:G3"/>
    <mergeCell ref="E4:G4"/>
    <mergeCell ref="E5:G5"/>
    <mergeCell ref="K171:K172"/>
    <mergeCell ref="J38:J40"/>
    <mergeCell ref="A174:E174"/>
    <mergeCell ref="A142:E142"/>
    <mergeCell ref="C143:G143"/>
    <mergeCell ref="A167:E167"/>
    <mergeCell ref="A75:E75"/>
    <mergeCell ref="C76:G76"/>
    <mergeCell ref="A129:E129"/>
    <mergeCell ref="C130:G130"/>
    <mergeCell ref="A170:B170"/>
  </mergeCells>
  <phoneticPr fontId="15" type="noConversion"/>
  <pageMargins left="0.7" right="0.7" top="0.75" bottom="0.75" header="0.3" footer="0.3"/>
  <pageSetup paperSize="9" orientation="portrait" horizontalDpi="300" verticalDpi="3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opLeftCell="A52" workbookViewId="0">
      <selection activeCell="A39" sqref="A39"/>
    </sheetView>
  </sheetViews>
  <sheetFormatPr defaultColWidth="9" defaultRowHeight="15"/>
  <cols>
    <col min="1" max="1" width="13.875" style="1" customWidth="1"/>
    <col min="2" max="2" width="54.875" style="1" customWidth="1"/>
    <col min="3" max="3" width="13.75" style="1" customWidth="1"/>
    <col min="4" max="4" width="18.25" style="12" customWidth="1"/>
    <col min="5" max="5" width="10.25" style="2" customWidth="1"/>
    <col min="6" max="6" width="17.875" style="15" customWidth="1"/>
    <col min="7" max="7" width="23.75" style="2" customWidth="1"/>
    <col min="8" max="8" width="12" style="1" customWidth="1"/>
    <col min="9" max="9" width="22.25" style="65" customWidth="1"/>
    <col min="10" max="10" width="62" style="65" customWidth="1"/>
    <col min="11" max="11" width="16.5" style="1" customWidth="1"/>
    <col min="12" max="16384" width="9" style="1"/>
  </cols>
  <sheetData>
    <row r="1" spans="1:17" ht="38.25">
      <c r="A1" s="304" t="s">
        <v>13</v>
      </c>
      <c r="B1" s="304"/>
      <c r="C1" s="304"/>
      <c r="D1" s="304"/>
      <c r="E1" s="304"/>
      <c r="F1" s="304"/>
      <c r="G1" s="304"/>
    </row>
    <row r="2" spans="1:17" ht="30">
      <c r="A2" s="4" t="s">
        <v>0</v>
      </c>
      <c r="B2" s="282" t="s">
        <v>599</v>
      </c>
      <c r="C2" s="283"/>
      <c r="D2" s="11" t="s">
        <v>2</v>
      </c>
      <c r="E2" s="305" t="s">
        <v>466</v>
      </c>
      <c r="F2" s="306"/>
      <c r="G2" s="306"/>
    </row>
    <row r="3" spans="1:17" ht="31.5">
      <c r="A3" s="4" t="s">
        <v>467</v>
      </c>
      <c r="B3" s="284" t="s">
        <v>468</v>
      </c>
      <c r="C3" s="285"/>
      <c r="D3" s="11" t="s">
        <v>4</v>
      </c>
      <c r="E3" s="307" t="s">
        <v>469</v>
      </c>
      <c r="F3" s="307"/>
      <c r="G3" s="307"/>
    </row>
    <row r="4" spans="1:17" ht="30">
      <c r="A4" s="4" t="s">
        <v>1</v>
      </c>
      <c r="B4" s="284" t="s">
        <v>282</v>
      </c>
      <c r="C4" s="285"/>
      <c r="D4" s="11" t="s">
        <v>15</v>
      </c>
      <c r="E4" s="307">
        <v>1</v>
      </c>
      <c r="F4" s="307"/>
      <c r="G4" s="307"/>
    </row>
    <row r="5" spans="1:17" ht="30">
      <c r="A5" s="4" t="s">
        <v>3</v>
      </c>
      <c r="B5" s="284" t="s">
        <v>470</v>
      </c>
      <c r="C5" s="285"/>
      <c r="D5" s="11" t="s">
        <v>14</v>
      </c>
      <c r="E5" s="307" t="s">
        <v>471</v>
      </c>
      <c r="F5" s="307"/>
      <c r="G5" s="307"/>
    </row>
    <row r="6" spans="1:17">
      <c r="B6" s="3"/>
    </row>
    <row r="7" spans="1:17" ht="15.75" thickBot="1"/>
    <row r="8" spans="1:17" ht="30.75" thickBot="1">
      <c r="A8" s="8" t="s">
        <v>16</v>
      </c>
      <c r="B8" s="9" t="s">
        <v>5</v>
      </c>
      <c r="C8" s="5" t="s">
        <v>10</v>
      </c>
      <c r="D8" s="13" t="s">
        <v>9</v>
      </c>
      <c r="E8" s="6" t="s">
        <v>6</v>
      </c>
      <c r="F8" s="13" t="s">
        <v>7</v>
      </c>
      <c r="G8" s="7" t="s">
        <v>8</v>
      </c>
    </row>
    <row r="9" spans="1:17" s="247" customFormat="1" ht="18">
      <c r="A9" s="16" t="s">
        <v>472</v>
      </c>
      <c r="B9" s="113"/>
      <c r="C9" s="114"/>
      <c r="D9" s="114"/>
      <c r="E9" s="114"/>
      <c r="F9" s="114"/>
      <c r="G9" s="115"/>
    </row>
    <row r="10" spans="1:17" s="247" customFormat="1" ht="16.5">
      <c r="A10" s="85" t="s">
        <v>473</v>
      </c>
      <c r="B10" s="155" t="s">
        <v>420</v>
      </c>
      <c r="C10" s="156" t="s">
        <v>474</v>
      </c>
      <c r="D10" s="157">
        <v>600</v>
      </c>
      <c r="E10" s="158">
        <v>20</v>
      </c>
      <c r="F10" s="159">
        <f>D10*E10</f>
        <v>12000</v>
      </c>
      <c r="G10" s="155" t="s">
        <v>349</v>
      </c>
      <c r="H10" s="160"/>
      <c r="I10" s="160" t="s">
        <v>380</v>
      </c>
      <c r="J10" s="101"/>
      <c r="K10" s="174" t="s">
        <v>475</v>
      </c>
      <c r="L10" s="174"/>
    </row>
    <row r="11" spans="1:17" s="247" customFormat="1" ht="16.5" customHeight="1">
      <c r="A11" s="85" t="s">
        <v>18</v>
      </c>
      <c r="B11" s="161" t="s">
        <v>476</v>
      </c>
      <c r="C11" s="156" t="s">
        <v>477</v>
      </c>
      <c r="D11" s="157">
        <v>2000</v>
      </c>
      <c r="E11" s="158">
        <v>3</v>
      </c>
      <c r="F11" s="159">
        <f t="shared" ref="F11:F17" si="0">D11*E11</f>
        <v>6000</v>
      </c>
      <c r="G11" s="155" t="s">
        <v>349</v>
      </c>
      <c r="H11" s="160"/>
      <c r="I11" s="160" t="s">
        <v>381</v>
      </c>
      <c r="J11" s="101"/>
      <c r="K11" s="174" t="s">
        <v>478</v>
      </c>
      <c r="L11" s="174"/>
    </row>
    <row r="12" spans="1:17" s="98" customFormat="1" ht="16.5" customHeight="1">
      <c r="A12" s="85" t="s">
        <v>19</v>
      </c>
      <c r="B12" s="92" t="s">
        <v>350</v>
      </c>
      <c r="C12" s="94" t="s">
        <v>28</v>
      </c>
      <c r="D12" s="95">
        <v>200</v>
      </c>
      <c r="E12" s="128">
        <v>10</v>
      </c>
      <c r="F12" s="88">
        <f t="shared" si="0"/>
        <v>2000</v>
      </c>
      <c r="G12" s="97" t="s">
        <v>351</v>
      </c>
      <c r="J12" s="102"/>
      <c r="K12" s="132"/>
    </row>
    <row r="13" spans="1:17" s="98" customFormat="1" ht="16.5" customHeight="1">
      <c r="A13" s="85" t="s">
        <v>20</v>
      </c>
      <c r="B13" s="99" t="s">
        <v>352</v>
      </c>
      <c r="C13" s="94" t="s">
        <v>28</v>
      </c>
      <c r="D13" s="95">
        <v>600</v>
      </c>
      <c r="E13" s="128">
        <v>10</v>
      </c>
      <c r="F13" s="88">
        <f t="shared" si="0"/>
        <v>6000</v>
      </c>
      <c r="G13" s="97" t="s">
        <v>351</v>
      </c>
      <c r="J13" s="102"/>
      <c r="K13" s="132"/>
    </row>
    <row r="14" spans="1:17" s="98" customFormat="1" ht="16.5" customHeight="1">
      <c r="A14" s="85" t="s">
        <v>31</v>
      </c>
      <c r="B14" s="99" t="s">
        <v>353</v>
      </c>
      <c r="C14" s="94" t="s">
        <v>479</v>
      </c>
      <c r="D14" s="95">
        <v>150</v>
      </c>
      <c r="E14" s="128">
        <v>50</v>
      </c>
      <c r="F14" s="88">
        <f t="shared" si="0"/>
        <v>7500</v>
      </c>
      <c r="G14" s="97" t="s">
        <v>351</v>
      </c>
      <c r="J14" s="102"/>
      <c r="K14" s="132"/>
    </row>
    <row r="15" spans="1:17" s="247" customFormat="1" ht="16.350000000000001" customHeight="1">
      <c r="A15" s="85" t="s">
        <v>32</v>
      </c>
      <c r="B15" s="91" t="s">
        <v>354</v>
      </c>
      <c r="C15" s="86" t="s">
        <v>28</v>
      </c>
      <c r="D15" s="87">
        <v>1500</v>
      </c>
      <c r="E15" s="127">
        <v>2</v>
      </c>
      <c r="F15" s="88">
        <f t="shared" si="0"/>
        <v>3000</v>
      </c>
      <c r="G15" s="100" t="s">
        <v>351</v>
      </c>
      <c r="H15" s="101"/>
      <c r="J15" s="101"/>
      <c r="K15" s="131"/>
    </row>
    <row r="16" spans="1:17" s="247" customFormat="1" ht="16.350000000000001" customHeight="1">
      <c r="A16" s="85" t="s">
        <v>33</v>
      </c>
      <c r="B16" s="161" t="s">
        <v>480</v>
      </c>
      <c r="C16" s="156" t="s">
        <v>126</v>
      </c>
      <c r="D16" s="157">
        <v>150</v>
      </c>
      <c r="E16" s="158">
        <v>15</v>
      </c>
      <c r="F16" s="159">
        <f t="shared" si="0"/>
        <v>2250</v>
      </c>
      <c r="G16" s="156" t="s">
        <v>481</v>
      </c>
      <c r="H16" s="175"/>
      <c r="I16" s="160" t="s">
        <v>382</v>
      </c>
      <c r="J16" s="101"/>
      <c r="K16" s="131"/>
      <c r="L16" s="247" t="s">
        <v>482</v>
      </c>
      <c r="Q16" s="175" t="s">
        <v>483</v>
      </c>
    </row>
    <row r="17" spans="1:11" s="247" customFormat="1" ht="16.350000000000001" customHeight="1">
      <c r="A17" s="85" t="s">
        <v>34</v>
      </c>
      <c r="B17" s="161" t="s">
        <v>355</v>
      </c>
      <c r="C17" s="156" t="s">
        <v>484</v>
      </c>
      <c r="D17" s="157">
        <v>5000</v>
      </c>
      <c r="E17" s="158">
        <v>1</v>
      </c>
      <c r="F17" s="159">
        <f t="shared" si="0"/>
        <v>5000</v>
      </c>
      <c r="G17" s="156"/>
      <c r="H17" s="162"/>
      <c r="I17" s="160" t="s">
        <v>383</v>
      </c>
      <c r="J17" s="101"/>
      <c r="K17" s="178" t="s">
        <v>485</v>
      </c>
    </row>
    <row r="18" spans="1:11" s="247" customFormat="1" ht="16.350000000000001" customHeight="1">
      <c r="A18" s="297" t="s">
        <v>11</v>
      </c>
      <c r="B18" s="298"/>
      <c r="C18" s="298"/>
      <c r="D18" s="298"/>
      <c r="E18" s="299"/>
      <c r="F18" s="27">
        <f>SUM(F10:F17)</f>
        <v>43750</v>
      </c>
      <c r="G18" s="28"/>
      <c r="H18" s="101"/>
      <c r="J18" s="131"/>
      <c r="K18" s="131"/>
    </row>
    <row r="19" spans="1:11" s="247" customFormat="1" ht="14.25">
      <c r="A19" s="116" t="s">
        <v>486</v>
      </c>
      <c r="B19" s="207" t="s">
        <v>487</v>
      </c>
      <c r="C19" s="117"/>
      <c r="D19" s="117"/>
      <c r="E19" s="117"/>
      <c r="F19" s="117"/>
      <c r="G19" s="118"/>
      <c r="J19" s="131"/>
      <c r="K19" s="131"/>
    </row>
    <row r="20" spans="1:11" s="98" customFormat="1" ht="16.350000000000001" customHeight="1">
      <c r="A20" s="90" t="s">
        <v>488</v>
      </c>
      <c r="B20" s="92" t="s">
        <v>356</v>
      </c>
      <c r="C20" s="94" t="s">
        <v>235</v>
      </c>
      <c r="D20" s="95">
        <v>650</v>
      </c>
      <c r="E20" s="128">
        <v>24</v>
      </c>
      <c r="F20" s="96">
        <f>D20*E20</f>
        <v>15600</v>
      </c>
      <c r="G20" s="94" t="s">
        <v>489</v>
      </c>
      <c r="H20" s="102"/>
      <c r="J20" s="132"/>
      <c r="K20" s="132"/>
    </row>
    <row r="21" spans="1:11" s="98" customFormat="1" ht="16.350000000000001" customHeight="1">
      <c r="A21" s="90" t="s">
        <v>78</v>
      </c>
      <c r="B21" s="92" t="s">
        <v>490</v>
      </c>
      <c r="C21" s="94" t="s">
        <v>491</v>
      </c>
      <c r="D21" s="95">
        <v>800</v>
      </c>
      <c r="E21" s="128">
        <v>1</v>
      </c>
      <c r="F21" s="96">
        <f t="shared" ref="F21:F33" si="1">D21*E21</f>
        <v>800</v>
      </c>
      <c r="G21" s="94"/>
      <c r="H21" s="102"/>
      <c r="J21" s="132"/>
      <c r="K21" s="132"/>
    </row>
    <row r="22" spans="1:11" s="98" customFormat="1" ht="16.350000000000001" customHeight="1">
      <c r="A22" s="90" t="s">
        <v>80</v>
      </c>
      <c r="B22" s="92" t="s">
        <v>492</v>
      </c>
      <c r="C22" s="94" t="s">
        <v>493</v>
      </c>
      <c r="D22" s="95">
        <v>1200</v>
      </c>
      <c r="E22" s="128">
        <v>1</v>
      </c>
      <c r="F22" s="96">
        <f t="shared" si="1"/>
        <v>1200</v>
      </c>
      <c r="G22" s="94"/>
      <c r="H22" s="102"/>
      <c r="J22" s="132"/>
      <c r="K22" s="132"/>
    </row>
    <row r="23" spans="1:11" s="98" customFormat="1" ht="16.5">
      <c r="A23" s="90" t="s">
        <v>82</v>
      </c>
      <c r="B23" s="92" t="s">
        <v>357</v>
      </c>
      <c r="C23" s="94" t="s">
        <v>254</v>
      </c>
      <c r="D23" s="95">
        <v>5000</v>
      </c>
      <c r="E23" s="128">
        <v>1</v>
      </c>
      <c r="F23" s="96">
        <f t="shared" si="1"/>
        <v>5000</v>
      </c>
      <c r="G23" s="94"/>
      <c r="H23" s="102"/>
      <c r="J23" s="132"/>
      <c r="K23" s="132"/>
    </row>
    <row r="24" spans="1:11" s="98" customFormat="1" ht="16.5">
      <c r="A24" s="90" t="s">
        <v>84</v>
      </c>
      <c r="B24" s="92" t="s">
        <v>494</v>
      </c>
      <c r="C24" s="94" t="s">
        <v>495</v>
      </c>
      <c r="D24" s="95">
        <v>3.5</v>
      </c>
      <c r="E24" s="128">
        <v>14</v>
      </c>
      <c r="F24" s="96">
        <f t="shared" si="1"/>
        <v>49</v>
      </c>
      <c r="G24" s="94"/>
      <c r="H24" s="102"/>
      <c r="J24" s="132"/>
      <c r="K24" s="132"/>
    </row>
    <row r="25" spans="1:11" s="98" customFormat="1" ht="16.5">
      <c r="A25" s="90" t="s">
        <v>86</v>
      </c>
      <c r="B25" s="163" t="s">
        <v>496</v>
      </c>
      <c r="C25" s="164" t="s">
        <v>497</v>
      </c>
      <c r="D25" s="165">
        <v>140</v>
      </c>
      <c r="E25" s="166">
        <v>20</v>
      </c>
      <c r="F25" s="167">
        <f t="shared" si="1"/>
        <v>2800</v>
      </c>
      <c r="G25" s="163"/>
      <c r="H25" s="176"/>
      <c r="I25" s="168" t="s">
        <v>384</v>
      </c>
      <c r="J25" s="176" t="s">
        <v>498</v>
      </c>
      <c r="K25" s="132"/>
    </row>
    <row r="26" spans="1:11" s="98" customFormat="1" ht="16.5">
      <c r="A26" s="90" t="s">
        <v>88</v>
      </c>
      <c r="B26" s="238" t="s">
        <v>499</v>
      </c>
      <c r="C26" s="164" t="s">
        <v>500</v>
      </c>
      <c r="D26" s="165">
        <v>50</v>
      </c>
      <c r="E26" s="166">
        <v>20</v>
      </c>
      <c r="F26" s="167">
        <f t="shared" si="1"/>
        <v>1000</v>
      </c>
      <c r="G26" s="163"/>
      <c r="H26" s="176"/>
      <c r="I26" s="168"/>
      <c r="J26" s="176"/>
      <c r="K26" s="132"/>
    </row>
    <row r="27" spans="1:11" s="98" customFormat="1" ht="16.5">
      <c r="A27" s="90" t="s">
        <v>90</v>
      </c>
      <c r="B27" s="103" t="s">
        <v>501</v>
      </c>
      <c r="C27" s="94" t="s">
        <v>502</v>
      </c>
      <c r="D27" s="95">
        <v>1400</v>
      </c>
      <c r="E27" s="128">
        <v>11</v>
      </c>
      <c r="F27" s="96">
        <f t="shared" si="1"/>
        <v>15400</v>
      </c>
      <c r="G27" s="104"/>
      <c r="J27" s="132"/>
      <c r="K27" s="132"/>
    </row>
    <row r="28" spans="1:11" s="98" customFormat="1" ht="16.5">
      <c r="A28" s="90" t="s">
        <v>92</v>
      </c>
      <c r="B28" s="99" t="s">
        <v>503</v>
      </c>
      <c r="C28" s="94" t="s">
        <v>504</v>
      </c>
      <c r="D28" s="95">
        <v>300</v>
      </c>
      <c r="E28" s="128">
        <v>15</v>
      </c>
      <c r="F28" s="96">
        <f t="shared" si="1"/>
        <v>4500</v>
      </c>
      <c r="G28" s="105"/>
      <c r="J28" s="132"/>
      <c r="K28" s="132"/>
    </row>
    <row r="29" spans="1:11" s="98" customFormat="1" ht="16.5">
      <c r="A29" s="90" t="s">
        <v>94</v>
      </c>
      <c r="B29" s="99" t="s">
        <v>505</v>
      </c>
      <c r="C29" s="94" t="s">
        <v>504</v>
      </c>
      <c r="D29" s="95">
        <v>300</v>
      </c>
      <c r="E29" s="128">
        <v>20</v>
      </c>
      <c r="F29" s="96">
        <f t="shared" si="1"/>
        <v>6000</v>
      </c>
      <c r="G29" s="105"/>
      <c r="J29" s="132"/>
      <c r="K29" s="132"/>
    </row>
    <row r="30" spans="1:11" s="98" customFormat="1" ht="16.5">
      <c r="A30" s="90" t="s">
        <v>97</v>
      </c>
      <c r="B30" s="169" t="s">
        <v>358</v>
      </c>
      <c r="C30" s="164" t="s">
        <v>110</v>
      </c>
      <c r="D30" s="165">
        <v>1000</v>
      </c>
      <c r="E30" s="166">
        <v>5</v>
      </c>
      <c r="F30" s="167">
        <f t="shared" si="1"/>
        <v>5000</v>
      </c>
      <c r="G30" s="181"/>
      <c r="H30" s="177"/>
      <c r="I30" s="168" t="s">
        <v>385</v>
      </c>
      <c r="J30" s="181" t="s">
        <v>506</v>
      </c>
      <c r="K30" s="132"/>
    </row>
    <row r="31" spans="1:11" s="247" customFormat="1" ht="16.5">
      <c r="A31" s="316" t="s">
        <v>507</v>
      </c>
      <c r="B31" s="319" t="s">
        <v>508</v>
      </c>
      <c r="C31" s="106" t="s">
        <v>509</v>
      </c>
      <c r="D31" s="87">
        <v>800</v>
      </c>
      <c r="E31" s="127">
        <v>6</v>
      </c>
      <c r="F31" s="96">
        <f t="shared" si="1"/>
        <v>4800</v>
      </c>
      <c r="G31" s="107" t="s">
        <v>510</v>
      </c>
      <c r="J31" s="131"/>
      <c r="K31" s="131"/>
    </row>
    <row r="32" spans="1:11" s="247" customFormat="1" ht="16.5">
      <c r="A32" s="317"/>
      <c r="B32" s="320"/>
      <c r="C32" s="106" t="s">
        <v>511</v>
      </c>
      <c r="D32" s="87">
        <v>1500</v>
      </c>
      <c r="E32" s="127">
        <v>12</v>
      </c>
      <c r="F32" s="96">
        <f t="shared" si="1"/>
        <v>18000</v>
      </c>
      <c r="G32" s="107" t="s">
        <v>512</v>
      </c>
      <c r="J32" s="131"/>
      <c r="K32" s="131"/>
    </row>
    <row r="33" spans="1:17" s="247" customFormat="1" ht="16.5">
      <c r="A33" s="318"/>
      <c r="B33" s="321"/>
      <c r="C33" s="106" t="s">
        <v>513</v>
      </c>
      <c r="D33" s="87">
        <v>300</v>
      </c>
      <c r="E33" s="127">
        <v>6</v>
      </c>
      <c r="F33" s="96">
        <f t="shared" si="1"/>
        <v>1800</v>
      </c>
      <c r="G33" s="107" t="s">
        <v>514</v>
      </c>
      <c r="J33" s="131"/>
      <c r="K33" s="131"/>
      <c r="M33" s="311" t="s">
        <v>515</v>
      </c>
      <c r="N33" s="312"/>
      <c r="O33" s="312"/>
      <c r="P33" s="312"/>
      <c r="Q33" s="312"/>
    </row>
    <row r="34" spans="1:17" customFormat="1" ht="16.5">
      <c r="A34" s="297" t="s">
        <v>11</v>
      </c>
      <c r="B34" s="298"/>
      <c r="C34" s="298"/>
      <c r="D34" s="298"/>
      <c r="E34" s="299"/>
      <c r="F34" s="27">
        <f>SUM(F20:F33)</f>
        <v>81949</v>
      </c>
      <c r="G34" s="28"/>
      <c r="J34" s="133"/>
      <c r="K34" s="133"/>
      <c r="M34" s="312"/>
      <c r="N34" s="312"/>
      <c r="O34" s="312"/>
      <c r="P34" s="312"/>
      <c r="Q34" s="312"/>
    </row>
    <row r="35" spans="1:17" s="247" customFormat="1" ht="18">
      <c r="A35" s="119" t="s">
        <v>516</v>
      </c>
      <c r="B35" s="108"/>
      <c r="C35" s="110"/>
      <c r="D35" s="110"/>
      <c r="E35" s="110"/>
      <c r="F35" s="110"/>
      <c r="G35" s="109"/>
      <c r="J35" s="131"/>
      <c r="K35" s="131"/>
      <c r="M35" s="312"/>
      <c r="N35" s="312"/>
      <c r="O35" s="312"/>
      <c r="P35" s="312"/>
      <c r="Q35" s="312"/>
    </row>
    <row r="36" spans="1:17" s="247" customFormat="1" ht="16.5">
      <c r="A36" s="322" t="s">
        <v>517</v>
      </c>
      <c r="B36" s="161" t="s">
        <v>518</v>
      </c>
      <c r="C36" s="170" t="s">
        <v>519</v>
      </c>
      <c r="D36" s="157">
        <v>10000</v>
      </c>
      <c r="E36" s="158">
        <v>3</v>
      </c>
      <c r="F36" s="159">
        <f>D36*E36</f>
        <v>30000</v>
      </c>
      <c r="G36" s="324" t="s">
        <v>520</v>
      </c>
      <c r="H36" s="160"/>
      <c r="I36" s="160" t="s">
        <v>386</v>
      </c>
      <c r="J36" s="174" t="s">
        <v>521</v>
      </c>
      <c r="K36" s="174"/>
      <c r="M36" s="312"/>
      <c r="N36" s="312"/>
      <c r="O36" s="312"/>
      <c r="P36" s="312"/>
      <c r="Q36" s="312"/>
    </row>
    <row r="37" spans="1:17" s="247" customFormat="1" ht="16.5">
      <c r="A37" s="323"/>
      <c r="B37" s="161" t="s">
        <v>522</v>
      </c>
      <c r="C37" s="170" t="s">
        <v>523</v>
      </c>
      <c r="D37" s="157">
        <v>10000</v>
      </c>
      <c r="E37" s="158">
        <v>6</v>
      </c>
      <c r="F37" s="159">
        <f>D37*E37</f>
        <v>60000</v>
      </c>
      <c r="G37" s="324"/>
      <c r="H37" s="160"/>
      <c r="I37" s="160"/>
      <c r="J37" s="174"/>
      <c r="K37" s="174"/>
      <c r="M37" s="312"/>
      <c r="N37" s="312"/>
      <c r="O37" s="312"/>
      <c r="P37" s="312"/>
      <c r="Q37" s="312"/>
    </row>
    <row r="38" spans="1:17" customFormat="1" ht="16.5">
      <c r="A38" s="297" t="s">
        <v>11</v>
      </c>
      <c r="B38" s="298"/>
      <c r="C38" s="298"/>
      <c r="D38" s="298"/>
      <c r="E38" s="299"/>
      <c r="F38" s="27">
        <f>SUM(F36:F37)</f>
        <v>90000</v>
      </c>
      <c r="G38" s="28"/>
      <c r="J38" s="133"/>
      <c r="K38" s="133"/>
      <c r="M38" s="312"/>
      <c r="N38" s="312"/>
      <c r="O38" s="312"/>
      <c r="P38" s="312"/>
      <c r="Q38" s="312"/>
    </row>
    <row r="39" spans="1:17" s="247" customFormat="1" ht="18">
      <c r="A39" s="119" t="s">
        <v>524</v>
      </c>
      <c r="B39" s="119" t="s">
        <v>525</v>
      </c>
      <c r="C39" s="109"/>
      <c r="D39" s="109"/>
      <c r="E39" s="109"/>
      <c r="F39" s="109"/>
      <c r="G39" s="109"/>
      <c r="J39" s="131"/>
      <c r="K39" s="131"/>
      <c r="M39" s="312"/>
      <c r="N39" s="312"/>
      <c r="O39" s="312"/>
      <c r="P39" s="312"/>
      <c r="Q39" s="312"/>
    </row>
    <row r="40" spans="1:17" s="112" customFormat="1" ht="16.5">
      <c r="A40" s="313" t="s">
        <v>526</v>
      </c>
      <c r="B40" s="163" t="s">
        <v>393</v>
      </c>
      <c r="C40" s="94" t="s">
        <v>527</v>
      </c>
      <c r="D40" s="165">
        <v>140</v>
      </c>
      <c r="E40" s="166">
        <v>4</v>
      </c>
      <c r="F40" s="167">
        <f>D40*E40</f>
        <v>560</v>
      </c>
      <c r="G40" s="163" t="s">
        <v>528</v>
      </c>
      <c r="I40" s="315" t="s">
        <v>387</v>
      </c>
      <c r="J40" s="180" t="s">
        <v>529</v>
      </c>
      <c r="K40" s="134"/>
      <c r="M40" s="312"/>
      <c r="N40" s="312"/>
      <c r="O40" s="312"/>
      <c r="P40" s="312"/>
      <c r="Q40" s="312"/>
    </row>
    <row r="41" spans="1:17" s="112" customFormat="1" ht="33">
      <c r="A41" s="314"/>
      <c r="B41" s="163" t="s">
        <v>394</v>
      </c>
      <c r="C41" s="94" t="s">
        <v>530</v>
      </c>
      <c r="D41" s="165">
        <v>400</v>
      </c>
      <c r="E41" s="166">
        <v>12</v>
      </c>
      <c r="F41" s="167">
        <f>D41*E41</f>
        <v>4800</v>
      </c>
      <c r="G41" s="163" t="s">
        <v>531</v>
      </c>
      <c r="I41" s="315"/>
      <c r="J41" s="134"/>
      <c r="K41" s="134"/>
    </row>
    <row r="42" spans="1:17" s="112" customFormat="1" ht="17.25" customHeight="1">
      <c r="A42" s="252" t="s">
        <v>532</v>
      </c>
      <c r="B42" s="93" t="s">
        <v>533</v>
      </c>
      <c r="C42" s="93" t="s">
        <v>534</v>
      </c>
      <c r="D42" s="95">
        <v>140</v>
      </c>
      <c r="E42" s="95">
        <v>15</v>
      </c>
      <c r="F42" s="95">
        <f>D42*E42</f>
        <v>2100</v>
      </c>
      <c r="G42" s="93"/>
      <c r="I42" s="253"/>
      <c r="J42" s="134"/>
      <c r="K42" s="134"/>
    </row>
    <row r="43" spans="1:17" s="112" customFormat="1" ht="16.5">
      <c r="A43" s="252" t="s">
        <v>535</v>
      </c>
      <c r="B43" s="93" t="s">
        <v>536</v>
      </c>
      <c r="C43" s="93" t="s">
        <v>537</v>
      </c>
      <c r="D43" s="95"/>
      <c r="E43" s="95"/>
      <c r="F43" s="95"/>
      <c r="G43" s="93"/>
      <c r="I43" s="253"/>
      <c r="J43" s="134"/>
      <c r="K43" s="134"/>
    </row>
    <row r="44" spans="1:17" s="98" customFormat="1" ht="16.5">
      <c r="A44" s="252" t="s">
        <v>143</v>
      </c>
      <c r="B44" s="93" t="s">
        <v>538</v>
      </c>
      <c r="C44" s="94" t="s">
        <v>539</v>
      </c>
      <c r="D44" s="95">
        <v>2000</v>
      </c>
      <c r="E44" s="128">
        <v>2</v>
      </c>
      <c r="F44" s="96">
        <f t="shared" ref="F44:F71" si="2">D44*E44</f>
        <v>4000</v>
      </c>
      <c r="G44" s="105"/>
      <c r="J44" s="132"/>
      <c r="K44" s="132"/>
    </row>
    <row r="45" spans="1:17" s="98" customFormat="1" ht="16.5">
      <c r="A45" s="252" t="s">
        <v>145</v>
      </c>
      <c r="B45" s="92" t="s">
        <v>540</v>
      </c>
      <c r="C45" s="94" t="s">
        <v>541</v>
      </c>
      <c r="D45" s="95">
        <v>5</v>
      </c>
      <c r="E45" s="128">
        <v>1</v>
      </c>
      <c r="F45" s="96">
        <f t="shared" si="2"/>
        <v>5</v>
      </c>
      <c r="G45" s="94"/>
      <c r="H45" s="102"/>
      <c r="J45" s="132"/>
      <c r="K45" s="132"/>
    </row>
    <row r="46" spans="1:17" s="98" customFormat="1" ht="16.5">
      <c r="A46" s="252" t="s">
        <v>148</v>
      </c>
      <c r="B46" s="92" t="s">
        <v>542</v>
      </c>
      <c r="C46" s="94" t="s">
        <v>541</v>
      </c>
      <c r="D46" s="95">
        <v>5</v>
      </c>
      <c r="E46" s="128">
        <v>20</v>
      </c>
      <c r="F46" s="96">
        <f t="shared" si="2"/>
        <v>100</v>
      </c>
      <c r="G46" s="94"/>
      <c r="H46" s="102"/>
      <c r="J46" s="132"/>
      <c r="K46" s="132"/>
    </row>
    <row r="47" spans="1:17" s="98" customFormat="1" ht="16.5">
      <c r="A47" s="252" t="s">
        <v>150</v>
      </c>
      <c r="B47" s="92" t="s">
        <v>89</v>
      </c>
      <c r="C47" s="94" t="s">
        <v>541</v>
      </c>
      <c r="D47" s="95">
        <v>35</v>
      </c>
      <c r="E47" s="128">
        <v>2</v>
      </c>
      <c r="F47" s="96">
        <f t="shared" si="2"/>
        <v>70</v>
      </c>
      <c r="G47" s="94"/>
      <c r="H47" s="102"/>
      <c r="J47" s="132"/>
      <c r="K47" s="132"/>
    </row>
    <row r="48" spans="1:17" s="112" customFormat="1" ht="16.5">
      <c r="A48" s="252" t="s">
        <v>152</v>
      </c>
      <c r="B48" s="97" t="s">
        <v>359</v>
      </c>
      <c r="C48" s="94" t="s">
        <v>541</v>
      </c>
      <c r="D48" s="111">
        <v>1000</v>
      </c>
      <c r="E48" s="129">
        <v>2</v>
      </c>
      <c r="F48" s="96">
        <f t="shared" si="2"/>
        <v>2000</v>
      </c>
      <c r="G48" s="97" t="s">
        <v>543</v>
      </c>
      <c r="J48" s="134"/>
      <c r="K48" s="134"/>
    </row>
    <row r="49" spans="1:11" s="98" customFormat="1" ht="16.5">
      <c r="A49" s="252" t="s">
        <v>154</v>
      </c>
      <c r="B49" s="92" t="s">
        <v>544</v>
      </c>
      <c r="C49" s="94" t="s">
        <v>545</v>
      </c>
      <c r="D49" s="95">
        <v>550</v>
      </c>
      <c r="E49" s="128">
        <v>4</v>
      </c>
      <c r="F49" s="96">
        <f t="shared" si="2"/>
        <v>2200</v>
      </c>
      <c r="G49" s="97" t="s">
        <v>489</v>
      </c>
      <c r="J49" s="132"/>
      <c r="K49" s="132"/>
    </row>
    <row r="50" spans="1:11" s="98" customFormat="1" ht="16.5">
      <c r="A50" s="252" t="s">
        <v>156</v>
      </c>
      <c r="B50" s="97" t="s">
        <v>546</v>
      </c>
      <c r="C50" s="94" t="s">
        <v>545</v>
      </c>
      <c r="D50" s="95">
        <v>140</v>
      </c>
      <c r="E50" s="95">
        <v>10</v>
      </c>
      <c r="F50" s="95">
        <f t="shared" si="2"/>
        <v>1400</v>
      </c>
      <c r="G50" s="163"/>
      <c r="H50" s="176"/>
      <c r="I50" s="168" t="s">
        <v>384</v>
      </c>
      <c r="J50" s="176" t="s">
        <v>547</v>
      </c>
      <c r="K50" s="132"/>
    </row>
    <row r="51" spans="1:11" s="98" customFormat="1" ht="16.5">
      <c r="A51" s="252" t="s">
        <v>158</v>
      </c>
      <c r="B51" s="92" t="s">
        <v>548</v>
      </c>
      <c r="C51" s="94" t="s">
        <v>545</v>
      </c>
      <c r="D51" s="95">
        <v>200</v>
      </c>
      <c r="E51" s="128">
        <v>4</v>
      </c>
      <c r="F51" s="96">
        <f t="shared" si="2"/>
        <v>800</v>
      </c>
      <c r="G51" s="97"/>
      <c r="J51" s="132"/>
      <c r="K51" s="132"/>
    </row>
    <row r="52" spans="1:11" s="98" customFormat="1" ht="16.5">
      <c r="A52" s="252" t="s">
        <v>161</v>
      </c>
      <c r="B52" s="92" t="s">
        <v>360</v>
      </c>
      <c r="C52" s="94" t="s">
        <v>545</v>
      </c>
      <c r="D52" s="95">
        <v>40</v>
      </c>
      <c r="E52" s="128">
        <v>300</v>
      </c>
      <c r="F52" s="96">
        <f t="shared" si="2"/>
        <v>12000</v>
      </c>
      <c r="G52" s="97"/>
      <c r="J52" s="132"/>
      <c r="K52" s="132"/>
    </row>
    <row r="53" spans="1:11" s="98" customFormat="1" ht="16.5">
      <c r="A53" s="252" t="s">
        <v>163</v>
      </c>
      <c r="B53" s="92" t="s">
        <v>549</v>
      </c>
      <c r="C53" s="94" t="s">
        <v>550</v>
      </c>
      <c r="D53" s="95">
        <v>10</v>
      </c>
      <c r="E53" s="128">
        <v>1000</v>
      </c>
      <c r="F53" s="96">
        <f t="shared" si="2"/>
        <v>10000</v>
      </c>
      <c r="G53" s="97"/>
      <c r="J53" s="132"/>
      <c r="K53" s="132"/>
    </row>
    <row r="54" spans="1:11" s="98" customFormat="1" ht="16.5">
      <c r="A54" s="252" t="s">
        <v>165</v>
      </c>
      <c r="B54" s="92" t="s">
        <v>551</v>
      </c>
      <c r="C54" s="94" t="s">
        <v>552</v>
      </c>
      <c r="D54" s="95">
        <v>5</v>
      </c>
      <c r="E54" s="128">
        <v>200</v>
      </c>
      <c r="F54" s="96">
        <f t="shared" si="2"/>
        <v>1000</v>
      </c>
      <c r="G54" s="97"/>
      <c r="J54" s="132"/>
      <c r="K54" s="132"/>
    </row>
    <row r="55" spans="1:11" s="98" customFormat="1" ht="16.5">
      <c r="A55" s="252" t="s">
        <v>167</v>
      </c>
      <c r="B55" s="92" t="s">
        <v>553</v>
      </c>
      <c r="C55" s="94" t="s">
        <v>552</v>
      </c>
      <c r="D55" s="95">
        <v>1</v>
      </c>
      <c r="E55" s="128">
        <v>500</v>
      </c>
      <c r="F55" s="96">
        <f t="shared" si="2"/>
        <v>500</v>
      </c>
      <c r="G55" s="97"/>
      <c r="J55" s="132"/>
      <c r="K55" s="132"/>
    </row>
    <row r="56" spans="1:11" s="98" customFormat="1" ht="33">
      <c r="A56" s="252" t="s">
        <v>171</v>
      </c>
      <c r="B56" s="92" t="s">
        <v>361</v>
      </c>
      <c r="C56" s="94" t="s">
        <v>554</v>
      </c>
      <c r="D56" s="95">
        <v>10</v>
      </c>
      <c r="E56" s="128">
        <v>150</v>
      </c>
      <c r="F56" s="96">
        <f t="shared" si="2"/>
        <v>1500</v>
      </c>
      <c r="G56" s="97" t="s">
        <v>555</v>
      </c>
      <c r="J56" s="132"/>
      <c r="K56" s="132"/>
    </row>
    <row r="57" spans="1:11" s="98" customFormat="1" ht="16.5">
      <c r="A57" s="252" t="s">
        <v>173</v>
      </c>
      <c r="B57" s="92" t="s">
        <v>362</v>
      </c>
      <c r="C57" s="94" t="s">
        <v>556</v>
      </c>
      <c r="D57" s="95">
        <v>40</v>
      </c>
      <c r="E57" s="128">
        <v>10</v>
      </c>
      <c r="F57" s="96">
        <f t="shared" si="2"/>
        <v>400</v>
      </c>
      <c r="G57" s="97"/>
      <c r="J57" s="132"/>
      <c r="K57" s="132"/>
    </row>
    <row r="58" spans="1:11" s="98" customFormat="1" ht="16.5">
      <c r="A58" s="252" t="s">
        <v>175</v>
      </c>
      <c r="B58" s="92" t="s">
        <v>128</v>
      </c>
      <c r="C58" s="94" t="s">
        <v>126</v>
      </c>
      <c r="D58" s="95">
        <v>20</v>
      </c>
      <c r="E58" s="128">
        <v>8</v>
      </c>
      <c r="F58" s="96">
        <f t="shared" si="2"/>
        <v>160</v>
      </c>
      <c r="G58" s="97" t="s">
        <v>557</v>
      </c>
      <c r="J58" s="132"/>
      <c r="K58" s="132"/>
    </row>
    <row r="59" spans="1:11" s="98" customFormat="1" ht="16.5">
      <c r="A59" s="252" t="s">
        <v>177</v>
      </c>
      <c r="B59" s="92" t="s">
        <v>363</v>
      </c>
      <c r="C59" s="94" t="s">
        <v>28</v>
      </c>
      <c r="D59" s="95">
        <v>800</v>
      </c>
      <c r="E59" s="128">
        <v>12</v>
      </c>
      <c r="F59" s="96">
        <f t="shared" si="2"/>
        <v>9600</v>
      </c>
      <c r="G59" s="97" t="s">
        <v>557</v>
      </c>
      <c r="J59" s="132"/>
      <c r="K59" s="132"/>
    </row>
    <row r="60" spans="1:11" s="98" customFormat="1" ht="16.5">
      <c r="A60" s="252" t="s">
        <v>179</v>
      </c>
      <c r="B60" s="92" t="s">
        <v>558</v>
      </c>
      <c r="C60" s="94" t="s">
        <v>559</v>
      </c>
      <c r="D60" s="95">
        <v>300</v>
      </c>
      <c r="E60" s="128">
        <v>3</v>
      </c>
      <c r="F60" s="96">
        <f t="shared" si="2"/>
        <v>900</v>
      </c>
      <c r="G60" s="97"/>
      <c r="J60" s="132"/>
      <c r="K60" s="132"/>
    </row>
    <row r="61" spans="1:11" s="98" customFormat="1" ht="16.5">
      <c r="A61" s="252" t="s">
        <v>181</v>
      </c>
      <c r="B61" s="92" t="s">
        <v>364</v>
      </c>
      <c r="C61" s="94" t="s">
        <v>110</v>
      </c>
      <c r="D61" s="95">
        <v>800</v>
      </c>
      <c r="E61" s="128">
        <v>10</v>
      </c>
      <c r="F61" s="96">
        <f t="shared" si="2"/>
        <v>8000</v>
      </c>
      <c r="G61" s="97" t="s">
        <v>560</v>
      </c>
      <c r="J61" s="132"/>
      <c r="K61" s="132"/>
    </row>
    <row r="62" spans="1:11" s="98" customFormat="1" ht="49.5">
      <c r="A62" s="252" t="s">
        <v>184</v>
      </c>
      <c r="B62" s="92" t="s">
        <v>365</v>
      </c>
      <c r="C62" s="94" t="s">
        <v>268</v>
      </c>
      <c r="D62" s="95">
        <v>300</v>
      </c>
      <c r="E62" s="128">
        <v>15</v>
      </c>
      <c r="F62" s="96">
        <f t="shared" si="2"/>
        <v>4500</v>
      </c>
      <c r="G62" s="97" t="s">
        <v>561</v>
      </c>
      <c r="J62" s="132"/>
      <c r="K62" s="132"/>
    </row>
    <row r="63" spans="1:11" s="98" customFormat="1" ht="33">
      <c r="A63" s="252" t="s">
        <v>187</v>
      </c>
      <c r="B63" s="92" t="s">
        <v>366</v>
      </c>
      <c r="C63" s="94" t="s">
        <v>160</v>
      </c>
      <c r="D63" s="95">
        <v>140</v>
      </c>
      <c r="E63" s="128">
        <v>6</v>
      </c>
      <c r="F63" s="96">
        <f t="shared" si="2"/>
        <v>840</v>
      </c>
      <c r="G63" s="97" t="s">
        <v>562</v>
      </c>
      <c r="J63" s="132"/>
      <c r="K63" s="132"/>
    </row>
    <row r="64" spans="1:11" s="247" customFormat="1" ht="16.5">
      <c r="A64" s="252" t="s">
        <v>189</v>
      </c>
      <c r="B64" s="91" t="s">
        <v>367</v>
      </c>
      <c r="C64" s="86" t="s">
        <v>254</v>
      </c>
      <c r="D64" s="87">
        <v>100</v>
      </c>
      <c r="E64" s="127">
        <v>18</v>
      </c>
      <c r="F64" s="96">
        <f t="shared" si="2"/>
        <v>1800</v>
      </c>
      <c r="G64" s="89"/>
      <c r="J64" s="131"/>
      <c r="K64" s="131"/>
    </row>
    <row r="65" spans="1:12" s="247" customFormat="1" ht="16.5">
      <c r="A65" s="252" t="s">
        <v>191</v>
      </c>
      <c r="B65" s="161" t="s">
        <v>563</v>
      </c>
      <c r="C65" s="156" t="s">
        <v>254</v>
      </c>
      <c r="D65" s="157">
        <v>0</v>
      </c>
      <c r="E65" s="158">
        <v>5</v>
      </c>
      <c r="F65" s="167">
        <f t="shared" si="2"/>
        <v>0</v>
      </c>
      <c r="G65" s="155"/>
      <c r="H65" s="160" t="s">
        <v>375</v>
      </c>
      <c r="I65" s="174" t="s">
        <v>564</v>
      </c>
      <c r="J65" s="131"/>
      <c r="K65" s="131"/>
    </row>
    <row r="66" spans="1:12" s="247" customFormat="1" ht="16.5">
      <c r="A66" s="252" t="s">
        <v>192</v>
      </c>
      <c r="B66" s="91" t="s">
        <v>368</v>
      </c>
      <c r="C66" s="86" t="s">
        <v>254</v>
      </c>
      <c r="D66" s="87">
        <v>300</v>
      </c>
      <c r="E66" s="127">
        <v>18</v>
      </c>
      <c r="F66" s="96">
        <f t="shared" si="2"/>
        <v>5400</v>
      </c>
      <c r="G66" s="89" t="s">
        <v>565</v>
      </c>
      <c r="J66" s="131"/>
      <c r="K66" s="131"/>
    </row>
    <row r="67" spans="1:12" s="247" customFormat="1" ht="33">
      <c r="A67" s="252" t="s">
        <v>193</v>
      </c>
      <c r="B67" s="91" t="s">
        <v>369</v>
      </c>
      <c r="C67" s="86" t="s">
        <v>30</v>
      </c>
      <c r="D67" s="87">
        <v>300</v>
      </c>
      <c r="E67" s="127">
        <v>110</v>
      </c>
      <c r="F67" s="96">
        <f t="shared" si="2"/>
        <v>33000</v>
      </c>
      <c r="G67" s="89" t="s">
        <v>566</v>
      </c>
      <c r="J67" s="131"/>
      <c r="K67" s="131"/>
    </row>
    <row r="68" spans="1:12" s="247" customFormat="1" ht="33">
      <c r="A68" s="252" t="s">
        <v>194</v>
      </c>
      <c r="B68" s="91" t="s">
        <v>567</v>
      </c>
      <c r="C68" s="86" t="s">
        <v>235</v>
      </c>
      <c r="D68" s="87">
        <v>1000</v>
      </c>
      <c r="E68" s="127">
        <v>6</v>
      </c>
      <c r="F68" s="96">
        <f t="shared" si="2"/>
        <v>6000</v>
      </c>
      <c r="G68" s="89" t="s">
        <v>568</v>
      </c>
      <c r="J68" s="131"/>
      <c r="K68" s="131"/>
    </row>
    <row r="69" spans="1:12" s="247" customFormat="1" ht="16.5">
      <c r="A69" s="252" t="s">
        <v>195</v>
      </c>
      <c r="B69" s="91" t="s">
        <v>569</v>
      </c>
      <c r="C69" s="86" t="s">
        <v>570</v>
      </c>
      <c r="D69" s="87">
        <v>1400</v>
      </c>
      <c r="E69" s="127">
        <v>1</v>
      </c>
      <c r="F69" s="96">
        <f t="shared" si="2"/>
        <v>1400</v>
      </c>
      <c r="G69" s="89"/>
      <c r="J69" s="131"/>
      <c r="K69" s="131"/>
    </row>
    <row r="70" spans="1:12" s="247" customFormat="1" ht="33">
      <c r="A70" s="252" t="s">
        <v>197</v>
      </c>
      <c r="B70" s="91" t="s">
        <v>571</v>
      </c>
      <c r="C70" s="86" t="s">
        <v>254</v>
      </c>
      <c r="D70" s="87">
        <v>5000</v>
      </c>
      <c r="E70" s="127">
        <v>15</v>
      </c>
      <c r="F70" s="96">
        <f>D70*E70</f>
        <v>75000</v>
      </c>
      <c r="G70" s="89" t="s">
        <v>572</v>
      </c>
      <c r="J70" s="131"/>
      <c r="K70" s="131"/>
    </row>
    <row r="71" spans="1:12" s="247" customFormat="1" ht="16.5">
      <c r="A71" s="252" t="s">
        <v>199</v>
      </c>
      <c r="B71" s="91" t="s">
        <v>370</v>
      </c>
      <c r="C71" s="86" t="s">
        <v>254</v>
      </c>
      <c r="D71" s="87">
        <v>1500</v>
      </c>
      <c r="E71" s="127">
        <v>1</v>
      </c>
      <c r="F71" s="96">
        <f t="shared" si="2"/>
        <v>1500</v>
      </c>
      <c r="G71" s="89"/>
      <c r="J71" s="131"/>
      <c r="K71" s="131"/>
    </row>
    <row r="72" spans="1:12" s="247" customFormat="1" ht="16.5">
      <c r="A72" s="297" t="s">
        <v>11</v>
      </c>
      <c r="B72" s="298"/>
      <c r="C72" s="298"/>
      <c r="D72" s="298"/>
      <c r="E72" s="299"/>
      <c r="F72" s="27">
        <f>SUM(F40:F71)</f>
        <v>191535</v>
      </c>
      <c r="G72" s="28"/>
      <c r="J72" s="131"/>
      <c r="K72" s="131"/>
    </row>
    <row r="73" spans="1:12" ht="16.5">
      <c r="A73" s="248"/>
      <c r="B73" s="248"/>
      <c r="C73" s="248"/>
      <c r="D73" s="248"/>
      <c r="E73" s="249"/>
      <c r="F73" s="27">
        <f>SUM(F72,F38,F34,F18)</f>
        <v>407234</v>
      </c>
      <c r="G73" s="28"/>
    </row>
    <row r="74" spans="1:12" ht="16.5">
      <c r="A74" s="10" t="s">
        <v>573</v>
      </c>
      <c r="B74" s="10"/>
      <c r="C74" s="250"/>
      <c r="D74" s="14"/>
      <c r="E74" s="250"/>
      <c r="F74" s="14"/>
      <c r="G74" s="251"/>
    </row>
    <row r="75" spans="1:12" ht="16.5">
      <c r="A75" s="302" t="s">
        <v>574</v>
      </c>
      <c r="B75" s="303"/>
      <c r="C75" s="250"/>
      <c r="D75" s="14"/>
      <c r="E75" s="250"/>
      <c r="F75" s="14"/>
      <c r="G75" s="251"/>
    </row>
    <row r="76" spans="1:12" ht="16.5">
      <c r="A76" s="16" t="s">
        <v>575</v>
      </c>
      <c r="B76" s="21"/>
      <c r="C76" s="21"/>
      <c r="D76" s="171">
        <f>F73*10%</f>
        <v>40723.4</v>
      </c>
      <c r="E76" s="172">
        <v>1</v>
      </c>
      <c r="F76" s="171">
        <f>D76*E76</f>
        <v>40723.4</v>
      </c>
      <c r="G76" s="22"/>
      <c r="H76" s="1" t="s">
        <v>301</v>
      </c>
      <c r="J76" s="143" t="s">
        <v>389</v>
      </c>
      <c r="K76" s="290" t="s">
        <v>576</v>
      </c>
      <c r="L76" s="183"/>
    </row>
    <row r="77" spans="1:12" ht="30">
      <c r="A77" s="16" t="s">
        <v>577</v>
      </c>
      <c r="B77" s="23"/>
      <c r="C77" s="23"/>
      <c r="D77" s="171">
        <f>(F73+F76)*6.72%</f>
        <v>30102.737280000001</v>
      </c>
      <c r="E77" s="172">
        <v>1</v>
      </c>
      <c r="F77" s="171">
        <f>D77*E77</f>
        <v>30102.737280000001</v>
      </c>
      <c r="G77" s="24"/>
      <c r="H77" s="1" t="s">
        <v>300</v>
      </c>
      <c r="I77" s="254" t="s">
        <v>578</v>
      </c>
      <c r="J77" s="179" t="s">
        <v>388</v>
      </c>
      <c r="K77" s="291"/>
      <c r="L77" s="183"/>
    </row>
    <row r="78" spans="1:12">
      <c r="A78" s="25"/>
      <c r="B78" s="26"/>
      <c r="C78" s="26"/>
      <c r="D78" s="17"/>
      <c r="E78" s="18"/>
      <c r="F78" s="19"/>
      <c r="G78" s="20"/>
    </row>
    <row r="79" spans="1:12" ht="17.25" thickBot="1">
      <c r="A79" s="294" t="s">
        <v>12</v>
      </c>
      <c r="B79" s="295"/>
      <c r="C79" s="295"/>
      <c r="D79" s="295"/>
      <c r="E79" s="296"/>
      <c r="F79" s="29">
        <f>SUM(F73:F77)</f>
        <v>478060.13728000002</v>
      </c>
      <c r="G79" s="30"/>
    </row>
  </sheetData>
  <mergeCells count="23">
    <mergeCell ref="A72:E72"/>
    <mergeCell ref="A75:B75"/>
    <mergeCell ref="K76:K77"/>
    <mergeCell ref="A79:E79"/>
    <mergeCell ref="B4:C4"/>
    <mergeCell ref="E4:G4"/>
    <mergeCell ref="A18:E18"/>
    <mergeCell ref="B5:C5"/>
    <mergeCell ref="E5:G5"/>
    <mergeCell ref="A31:A33"/>
    <mergeCell ref="B31:B33"/>
    <mergeCell ref="A34:E34"/>
    <mergeCell ref="A36:A37"/>
    <mergeCell ref="G36:G37"/>
    <mergeCell ref="M33:Q40"/>
    <mergeCell ref="A38:E38"/>
    <mergeCell ref="A40:A41"/>
    <mergeCell ref="I40:I41"/>
    <mergeCell ref="A1:G1"/>
    <mergeCell ref="B2:C2"/>
    <mergeCell ref="E2:G2"/>
    <mergeCell ref="B3:C3"/>
    <mergeCell ref="E3:G3"/>
  </mergeCells>
  <phoneticPr fontId="15" type="noConversion"/>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Summary</vt:lpstr>
      <vt:lpstr>总价</vt:lpstr>
      <vt:lpstr>发布会</vt:lpstr>
      <vt:lpstr>南京筛查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顾燕 Lillian</cp:lastModifiedBy>
  <cp:lastPrinted>2014-06-23T02:40:00Z</cp:lastPrinted>
  <dcterms:created xsi:type="dcterms:W3CDTF">2006-07-29T05:55:00Z</dcterms:created>
  <dcterms:modified xsi:type="dcterms:W3CDTF">2020-01-14T09:56:49Z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2052-10.1.0.6638</vt:lpwstr>
  </property>
</Properties>
</file>