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\T2\5-勿删-E-folder 汇总\Hedy He\【Sanofi赛诺菲】\2019赛诺菲CV1推广制作\1、finance\第一张PO及报价\"/>
    </mc:Choice>
  </mc:AlternateContent>
  <bookViews>
    <workbookView xWindow="0" yWindow="0" windowWidth="24000" windowHeight="9750"/>
  </bookViews>
  <sheets>
    <sheet name="报价单 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5" l="1"/>
  <c r="J20" i="5"/>
  <c r="J21" i="5"/>
  <c r="C10" i="5"/>
  <c r="C9" i="5"/>
  <c r="C8" i="5"/>
  <c r="C7" i="5"/>
  <c r="C6" i="5"/>
  <c r="C5" i="5"/>
  <c r="E6" i="5"/>
  <c r="J27" i="5"/>
  <c r="J26" i="5"/>
  <c r="J25" i="5"/>
  <c r="J24" i="5"/>
  <c r="J23" i="5"/>
  <c r="J28" i="5"/>
  <c r="E7" i="5"/>
  <c r="J34" i="5"/>
  <c r="J35" i="5"/>
  <c r="J36" i="5"/>
  <c r="J37" i="5"/>
  <c r="J38" i="5"/>
  <c r="J39" i="5"/>
  <c r="J40" i="5"/>
  <c r="K40" i="5"/>
  <c r="J41" i="5"/>
  <c r="E9" i="5"/>
  <c r="E12" i="5"/>
  <c r="J31" i="5"/>
  <c r="J30" i="5"/>
  <c r="J32" i="5"/>
  <c r="E8" i="5"/>
  <c r="J16" i="5"/>
  <c r="J17" i="5"/>
  <c r="J43" i="5"/>
  <c r="J44" i="5"/>
  <c r="E5" i="5"/>
  <c r="E10" i="5"/>
  <c r="E11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4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4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4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<sst xmlns="http://schemas.openxmlformats.org/spreadsheetml/2006/main" count="99" uniqueCount="88">
  <si>
    <t>税 Tax</t>
  </si>
  <si>
    <t>总计 Total</t>
  </si>
  <si>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</si>
  <si>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</si>
  <si>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</si>
  <si>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</si>
  <si>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</si>
  <si>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</si>
  <si>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Total</t>
  </si>
  <si>
    <t>SA Rate Card Price</t>
  </si>
  <si>
    <t>H5页面动画展示</t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</si>
  <si>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</si>
  <si>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</si>
  <si>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</si>
  <si>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</si>
  <si>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</si>
  <si>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</si>
  <si>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</si>
  <si>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</si>
  <si>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个</t>
  </si>
  <si>
    <t>创意设计</t>
    <phoneticPr fontId="1" type="noConversion"/>
  </si>
  <si>
    <t>屏</t>
  </si>
  <si>
    <t>微信推送图文设计</t>
    <phoneticPr fontId="1" type="noConversion"/>
  </si>
  <si>
    <t>已有设计h5动画效果演示</t>
  </si>
  <si>
    <t>页</t>
  </si>
  <si>
    <t>H5后台数据收集</t>
  </si>
  <si>
    <t>表单提交数据后台收集导出（含后台查看系统）</t>
  </si>
  <si>
    <t>H5交互系统</t>
  </si>
  <si>
    <t>小时</t>
  </si>
  <si>
    <t>推文撰写（项目/活动推广）</t>
    <phoneticPr fontId="1" type="noConversion"/>
  </si>
  <si>
    <r>
      <rPr>
        <sz val="10"/>
        <color indexed="8"/>
        <rFont val="微软雅黑"/>
        <family val="2"/>
        <charset val="134"/>
      </rPr>
      <t>张</t>
    </r>
  </si>
  <si>
    <t>分镜头场景设计</t>
    <phoneticPr fontId="1" type="noConversion"/>
  </si>
  <si>
    <t>优惠金额</t>
    <phoneticPr fontId="1" type="noConversion"/>
  </si>
  <si>
    <t>优惠金额</t>
    <phoneticPr fontId="1" type="noConversion"/>
  </si>
  <si>
    <t>上海麦田公共关系咨询有限公司</t>
    <phoneticPr fontId="1" type="noConversion"/>
  </si>
  <si>
    <t>套</t>
    <phoneticPr fontId="1" type="noConversion"/>
  </si>
  <si>
    <t>秒</t>
    <phoneticPr fontId="1" type="noConversion"/>
  </si>
  <si>
    <t>分钟</t>
    <phoneticPr fontId="1" type="noConversion"/>
  </si>
  <si>
    <t>分钟</t>
    <phoneticPr fontId="1" type="noConversion"/>
  </si>
  <si>
    <t>角色设计</t>
    <phoneticPr fontId="1" type="noConversion"/>
  </si>
  <si>
    <t>单角色设定</t>
    <phoneticPr fontId="1" type="noConversion"/>
  </si>
  <si>
    <t>场景设计</t>
    <phoneticPr fontId="1" type="noConversion"/>
  </si>
  <si>
    <t>二维动画制作</t>
    <phoneticPr fontId="1" type="noConversion"/>
  </si>
  <si>
    <t>中文专业播音人员配音</t>
    <phoneticPr fontId="1" type="noConversion"/>
  </si>
  <si>
    <t>旁白（中文）</t>
    <phoneticPr fontId="1" type="noConversion"/>
  </si>
  <si>
    <t>后期合成</t>
    <phoneticPr fontId="1" type="noConversion"/>
  </si>
  <si>
    <t>整合视频文件, 输出对应格式文件</t>
    <phoneticPr fontId="1" type="noConversion"/>
  </si>
  <si>
    <t>字幕</t>
    <phoneticPr fontId="1" type="noConversion"/>
  </si>
  <si>
    <t>为视频添加对应的字幕</t>
    <phoneticPr fontId="1" type="noConversion"/>
  </si>
  <si>
    <t xml:space="preserve">背景音乐编辑(不含版税)    </t>
    <phoneticPr fontId="1" type="noConversion"/>
  </si>
  <si>
    <t>2部动画的配音</t>
    <phoneticPr fontId="1" type="noConversion"/>
  </si>
  <si>
    <t>预估4分钟</t>
    <phoneticPr fontId="1" type="noConversion"/>
  </si>
  <si>
    <t>问卷题目及答案撰写（含文献查询）</t>
    <phoneticPr fontId="48" type="noConversion"/>
  </si>
  <si>
    <t>患教内容撰写（含文献查询）</t>
    <phoneticPr fontId="48" type="noConversion"/>
  </si>
  <si>
    <t>医学撰写</t>
    <phoneticPr fontId="1" type="noConversion"/>
  </si>
  <si>
    <t>小时</t>
    <phoneticPr fontId="1" type="noConversion"/>
  </si>
  <si>
    <t>时</t>
    <phoneticPr fontId="1" type="noConversion"/>
  </si>
  <si>
    <t>医学支持</t>
    <phoneticPr fontId="1" type="noConversion"/>
  </si>
  <si>
    <t>2-1</t>
    <phoneticPr fontId="4" type="noConversion"/>
  </si>
  <si>
    <t>患教视频医学文案</t>
    <phoneticPr fontId="1" type="noConversion"/>
  </si>
  <si>
    <t>Medical Director</t>
    <phoneticPr fontId="1" type="noConversion"/>
  </si>
  <si>
    <t>3-3</t>
    <phoneticPr fontId="1" type="noConversion"/>
  </si>
  <si>
    <t>3-1</t>
    <phoneticPr fontId="1" type="noConversion"/>
  </si>
  <si>
    <t>3-2</t>
    <phoneticPr fontId="1" type="noConversion"/>
  </si>
  <si>
    <t>3-4</t>
    <phoneticPr fontId="1" type="noConversion"/>
  </si>
  <si>
    <t>5-3</t>
  </si>
  <si>
    <t>5-4</t>
  </si>
  <si>
    <t>5-5</t>
  </si>
  <si>
    <t>5-6</t>
  </si>
  <si>
    <t>5-7</t>
  </si>
  <si>
    <t>5-1</t>
    <phoneticPr fontId="6" type="noConversion"/>
  </si>
  <si>
    <t>5-2</t>
  </si>
  <si>
    <t>热点海报</t>
    <phoneticPr fontId="1" type="noConversion"/>
  </si>
  <si>
    <t>4-1</t>
    <phoneticPr fontId="1" type="noConversion"/>
  </si>
  <si>
    <t>1-1</t>
    <phoneticPr fontId="1" type="noConversion"/>
  </si>
  <si>
    <t>文案撰写</t>
    <phoneticPr fontId="1" type="noConversion"/>
  </si>
  <si>
    <t>H5制作（2个）</t>
    <phoneticPr fontId="4" type="noConversion"/>
  </si>
  <si>
    <t>预计二个工作日（以8小时/天计算）完成，含上线测试</t>
    <phoneticPr fontId="1" type="noConversion"/>
  </si>
  <si>
    <t>视频制作（3min/个*2）</t>
    <phoneticPr fontId="4" type="noConversion"/>
  </si>
  <si>
    <t>2-2</t>
  </si>
  <si>
    <t>医学幻灯撰写</t>
    <phoneticPr fontId="1" type="noConversion"/>
  </si>
  <si>
    <t>医学撰写，预计25P/套，共2套</t>
    <phoneticPr fontId="1" type="noConversion"/>
  </si>
  <si>
    <t>海报设计，手绘版，5张</t>
    <phoneticPr fontId="1" type="noConversion"/>
  </si>
  <si>
    <t>原创长图设计，项目推广，活动推文，以每篇4p计算，共计5篇</t>
    <phoneticPr fontId="1" type="noConversion"/>
  </si>
  <si>
    <t>Copywriter，预计8时/篇，共4篇</t>
    <phoneticPr fontId="1" type="noConversion"/>
  </si>
  <si>
    <t>4-2</t>
    <phoneticPr fontId="1" type="noConversion"/>
  </si>
  <si>
    <t>Quotation Summary 结算总表</t>
    <phoneticPr fontId="4" type="noConversion"/>
  </si>
  <si>
    <t>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</si>
</sst>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b/>
      <u/>
      <sz val="1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u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</cellStyleXfs>
  <cellXfs count="105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177" fontId="32" fillId="30" borderId="1" xfId="0" applyNumberFormat="1" applyFont="1" applyFill="1" applyBorder="1" applyAlignment="1">
      <alignment horizontal="right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37" fontId="39" fillId="0" borderId="1" xfId="62" applyNumberFormat="1" applyFont="1" applyFill="1" applyBorder="1" applyAlignment="1">
      <alignment horizontal="right" vertical="center"/>
    </xf>
    <xf numFmtId="179" fontId="39" fillId="0" borderId="1" xfId="0" applyNumberFormat="1" applyFont="1" applyFill="1" applyBorder="1" applyAlignment="1">
      <alignment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7" fontId="30" fillId="27" borderId="1" xfId="0" applyNumberFormat="1" applyFont="1" applyFill="1" applyBorder="1" applyAlignment="1">
      <alignment horizontal="right" vertical="center"/>
    </xf>
    <xf numFmtId="178" fontId="36" fillId="27" borderId="1" xfId="0" applyNumberFormat="1" applyFont="1" applyFill="1" applyBorder="1" applyAlignment="1"/>
    <xf numFmtId="0" fontId="40" fillId="28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9" fontId="39" fillId="0" borderId="1" xfId="34" applyNumberFormat="1" applyFont="1" applyFill="1" applyBorder="1" applyAlignment="1">
      <alignment horizontal="center" vertical="center"/>
    </xf>
    <xf numFmtId="43" fontId="39" fillId="28" borderId="1" xfId="64" applyFont="1" applyFill="1" applyBorder="1" applyAlignment="1">
      <alignment vertical="center" wrapText="1"/>
    </xf>
    <xf numFmtId="0" fontId="41" fillId="27" borderId="1" xfId="34" applyFont="1" applyFill="1" applyBorder="1" applyAlignment="1">
      <alignment horizontal="center" vertical="center"/>
    </xf>
    <xf numFmtId="0" fontId="41" fillId="27" borderId="1" xfId="34" applyFont="1" applyFill="1" applyBorder="1" applyAlignment="1">
      <alignment horizontal="left"/>
    </xf>
    <xf numFmtId="177" fontId="39" fillId="27" borderId="1" xfId="34" applyNumberFormat="1" applyFont="1" applyFill="1" applyBorder="1" applyAlignment="1">
      <alignment horizontal="right" vertical="center"/>
    </xf>
    <xf numFmtId="178" fontId="41" fillId="27" borderId="1" xfId="34" applyNumberFormat="1" applyFont="1" applyFill="1" applyBorder="1" applyAlignment="1"/>
    <xf numFmtId="43" fontId="39" fillId="28" borderId="1" xfId="64" applyFont="1" applyFill="1" applyBorder="1" applyAlignment="1">
      <alignment horizontal="right" vertical="center" wrapText="1"/>
    </xf>
    <xf numFmtId="38" fontId="39" fillId="0" borderId="1" xfId="34" applyNumberFormat="1" applyFont="1" applyBorder="1" applyAlignment="1">
      <alignment horizontal="left" vertical="center" wrapText="1"/>
    </xf>
    <xf numFmtId="0" fontId="39" fillId="28" borderId="1" xfId="65" applyFont="1" applyFill="1" applyBorder="1" applyAlignment="1">
      <alignment horizontal="justify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177" fontId="39" fillId="27" borderId="0" xfId="0" applyNumberFormat="1" applyFont="1" applyFill="1" applyBorder="1" applyAlignment="1">
      <alignment horizontal="right" vertical="center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>
      <alignment horizontal="right"/>
    </xf>
    <xf numFmtId="177" fontId="30" fillId="27" borderId="0" xfId="0" applyNumberFormat="1" applyFont="1" applyFill="1" applyBorder="1" applyAlignment="1">
      <alignment horizontal="center" vertical="center"/>
    </xf>
    <xf numFmtId="37" fontId="39" fillId="0" borderId="1" xfId="62" applyNumberFormat="1" applyFont="1" applyFill="1" applyBorder="1" applyAlignment="1">
      <alignment horizontal="center" vertical="center"/>
    </xf>
    <xf numFmtId="177" fontId="30" fillId="27" borderId="1" xfId="0" applyNumberFormat="1" applyFont="1" applyFill="1" applyBorder="1" applyAlignment="1">
      <alignment horizontal="center" vertical="center"/>
    </xf>
    <xf numFmtId="177" fontId="39" fillId="27" borderId="1" xfId="34" applyNumberFormat="1" applyFont="1" applyFill="1" applyBorder="1" applyAlignment="1">
      <alignment horizontal="center" vertical="center"/>
    </xf>
    <xf numFmtId="0" fontId="39" fillId="0" borderId="1" xfId="34" applyFont="1" applyFill="1" applyBorder="1" applyAlignment="1">
      <alignment horizontal="center" vertical="center"/>
    </xf>
    <xf numFmtId="177" fontId="39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39" fillId="27" borderId="1" xfId="34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2" fillId="25" borderId="1" xfId="0" applyFont="1" applyFill="1" applyBorder="1" applyAlignment="1">
      <alignment horizontal="center" vertical="center"/>
    </xf>
    <xf numFmtId="0" fontId="39" fillId="28" borderId="1" xfId="62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0" fontId="30" fillId="0" borderId="0" xfId="0" applyFont="1"/>
    <xf numFmtId="180" fontId="44" fillId="0" borderId="15" xfId="0" applyNumberFormat="1" applyFont="1" applyFill="1" applyBorder="1" applyAlignment="1"/>
    <xf numFmtId="180" fontId="46" fillId="0" borderId="15" xfId="0" applyNumberFormat="1" applyFont="1" applyFill="1" applyBorder="1" applyAlignment="1"/>
    <xf numFmtId="0" fontId="47" fillId="0" borderId="1" xfId="0" applyFont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181" fontId="41" fillId="27" borderId="0" xfId="0" applyNumberFormat="1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2" fillId="29" borderId="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176" fontId="30" fillId="0" borderId="1" xfId="62" applyFont="1" applyBorder="1" applyAlignment="1">
      <alignment horizontal="center"/>
    </xf>
    <xf numFmtId="0" fontId="39" fillId="0" borderId="1" xfId="0" applyFont="1" applyBorder="1" applyAlignment="1">
      <alignment horizontal="right"/>
    </xf>
    <xf numFmtId="49" fontId="39" fillId="0" borderId="16" xfId="34" applyNumberFormat="1" applyFont="1" applyFill="1" applyBorder="1" applyAlignment="1">
      <alignment horizontal="center" vertical="center"/>
    </xf>
    <xf numFmtId="49" fontId="39" fillId="0" borderId="17" xfId="34" applyNumberFormat="1" applyFont="1" applyFill="1" applyBorder="1" applyAlignment="1">
      <alignment horizontal="center" vertical="center"/>
    </xf>
    <xf numFmtId="0" fontId="45" fillId="31" borderId="1" xfId="0" applyFont="1" applyFill="1" applyBorder="1" applyAlignment="1">
      <alignment horizontal="center" vertical="center"/>
    </xf>
    <xf numFmtId="0" fontId="45" fillId="31" borderId="11" xfId="0" applyFont="1" applyFill="1" applyBorder="1" applyAlignment="1">
      <alignment horizontal="center" vertical="center"/>
    </xf>
    <xf numFmtId="0" fontId="45" fillId="31" borderId="15" xfId="0" applyFont="1" applyFill="1" applyBorder="1" applyAlignment="1">
      <alignment horizontal="center" vertical="center"/>
    </xf>
    <xf numFmtId="180" fontId="45" fillId="31" borderId="11" xfId="0" applyNumberFormat="1" applyFont="1" applyFill="1" applyBorder="1" applyAlignment="1">
      <alignment horizontal="right" vertical="center"/>
    </xf>
    <xf numFmtId="0" fontId="45" fillId="31" borderId="15" xfId="0" applyFont="1" applyFill="1" applyBorder="1" applyAlignment="1">
      <alignment horizontal="right" vertical="center"/>
    </xf>
    <xf numFmtId="176" fontId="30" fillId="0" borderId="11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176" fontId="30" fillId="0" borderId="11" xfId="62" applyFont="1" applyBorder="1" applyAlignment="1">
      <alignment horizontal="right"/>
    </xf>
    <xf numFmtId="176" fontId="30" fillId="0" borderId="15" xfId="62" applyFont="1" applyBorder="1" applyAlignment="1">
      <alignment horizontal="right"/>
    </xf>
    <xf numFmtId="0" fontId="40" fillId="28" borderId="16" xfId="0" applyFont="1" applyFill="1" applyBorder="1" applyAlignment="1" applyProtection="1">
      <alignment horizontal="left" vertical="center" wrapText="1"/>
    </xf>
    <xf numFmtId="0" fontId="40" fillId="28" borderId="17" xfId="0" applyFont="1" applyFill="1" applyBorder="1" applyAlignment="1" applyProtection="1">
      <alignment horizontal="left" vertical="center" wrapText="1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41</xdr:row>
      <xdr:rowOff>0</xdr:rowOff>
    </xdr:from>
    <xdr:to>
      <xdr:col>5</xdr:col>
      <xdr:colOff>19050</xdr:colOff>
      <xdr:row>41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45"/>
  <sheetViews>
    <sheetView showGridLines="0" tabSelected="1" zoomScale="80" zoomScaleNormal="80" workbookViewId="0">
      <selection activeCell="I12" sqref="I12"/>
    </sheetView>
  </sheetViews>
  <sheetFormatPr defaultRowHeight="17.25"/>
  <cols>
    <col min="1" max="1" width="9" style="73"/>
    <col min="2" max="2" width="8.5" style="73" customWidth="1"/>
    <col min="3" max="3" width="29.5" style="73" customWidth="1"/>
    <col min="4" max="4" width="50.25" style="73" customWidth="1"/>
    <col min="5" max="5" width="13.125" style="73" customWidth="1"/>
    <col min="6" max="6" width="12" style="58" customWidth="1"/>
    <col min="7" max="8" width="10" style="58" customWidth="1"/>
    <col min="9" max="9" width="10.875" style="66" customWidth="1"/>
    <col min="10" max="10" width="17.75" style="25" customWidth="1"/>
    <col min="11" max="11" width="18.5" style="1" customWidth="1"/>
    <col min="12" max="16384" width="9" style="73"/>
  </cols>
  <sheetData>
    <row r="2" spans="2:11" ht="22.5">
      <c r="B2" s="79" t="s">
        <v>86</v>
      </c>
      <c r="C2" s="79"/>
      <c r="D2" s="79"/>
      <c r="E2" s="79"/>
      <c r="F2" s="79"/>
    </row>
    <row r="3" spans="2:11" ht="35.25">
      <c r="B3" s="2"/>
      <c r="C3" s="3" t="s">
        <v>2</v>
      </c>
      <c r="D3" s="3"/>
      <c r="E3" s="83" t="s">
        <v>34</v>
      </c>
      <c r="F3" s="83"/>
    </row>
    <row r="4" spans="2:11" ht="18">
      <c r="B4" s="4" t="s">
        <v>11</v>
      </c>
      <c r="C4" s="69" t="s">
        <v>3</v>
      </c>
      <c r="D4" s="69"/>
      <c r="E4" s="84" t="s">
        <v>4</v>
      </c>
      <c r="F4" s="84"/>
      <c r="G4" s="59"/>
    </row>
    <row r="5" spans="2:11">
      <c r="B5" s="5">
        <v>1</v>
      </c>
      <c r="C5" s="80" t="str">
        <f>C15</f>
        <v>文案撰写</v>
      </c>
      <c r="D5" s="81"/>
      <c r="E5" s="85">
        <f>J17</f>
        <v>11440</v>
      </c>
      <c r="F5" s="85"/>
      <c r="G5" s="60"/>
    </row>
    <row r="6" spans="2:11">
      <c r="B6" s="5">
        <v>2</v>
      </c>
      <c r="C6" s="80" t="str">
        <f>C18</f>
        <v>医学支持</v>
      </c>
      <c r="D6" s="81"/>
      <c r="E6" s="85">
        <f>J21</f>
        <v>71996</v>
      </c>
      <c r="F6" s="85"/>
      <c r="G6" s="60"/>
    </row>
    <row r="7" spans="2:11">
      <c r="B7" s="5">
        <v>3</v>
      </c>
      <c r="C7" s="80" t="str">
        <f>C22</f>
        <v>H5制作（2个）</v>
      </c>
      <c r="D7" s="81"/>
      <c r="E7" s="85">
        <f>J28</f>
        <v>34756</v>
      </c>
      <c r="F7" s="85"/>
      <c r="G7" s="60"/>
    </row>
    <row r="8" spans="2:11">
      <c r="B8" s="5">
        <v>4</v>
      </c>
      <c r="C8" s="80" t="str">
        <f>C29</f>
        <v>创意设计</v>
      </c>
      <c r="D8" s="81"/>
      <c r="E8" s="85">
        <f>J32</f>
        <v>27000</v>
      </c>
      <c r="F8" s="85"/>
      <c r="G8" s="60"/>
    </row>
    <row r="9" spans="2:11">
      <c r="B9" s="5">
        <v>5</v>
      </c>
      <c r="C9" s="80" t="str">
        <f>C33</f>
        <v>视频制作（3min/个*2）</v>
      </c>
      <c r="D9" s="81"/>
      <c r="E9" s="101">
        <f>J41</f>
        <v>131900</v>
      </c>
      <c r="F9" s="102"/>
    </row>
    <row r="10" spans="2:11">
      <c r="B10" s="5">
        <v>6</v>
      </c>
      <c r="C10" s="80" t="str">
        <f>C42</f>
        <v>税 Tax</v>
      </c>
      <c r="D10" s="81"/>
      <c r="E10" s="94">
        <f>J43</f>
        <v>13882.332951999999</v>
      </c>
      <c r="F10" s="95"/>
    </row>
    <row r="11" spans="2:11">
      <c r="B11" s="6"/>
      <c r="C11" s="80" t="s">
        <v>1</v>
      </c>
      <c r="D11" s="81"/>
      <c r="E11" s="94">
        <f>SUM(E5:F10)</f>
        <v>290974.33295200003</v>
      </c>
      <c r="F11" s="95"/>
    </row>
    <row r="12" spans="2:11" ht="18">
      <c r="B12" s="17"/>
      <c r="C12" s="90" t="s">
        <v>33</v>
      </c>
      <c r="D12" s="91"/>
      <c r="E12" s="92">
        <f>J45</f>
        <v>290000</v>
      </c>
      <c r="F12" s="93"/>
    </row>
    <row r="13" spans="2:11" ht="45">
      <c r="B13" s="7"/>
      <c r="C13" s="8" t="s">
        <v>87</v>
      </c>
      <c r="D13" s="8"/>
      <c r="E13" s="9"/>
      <c r="F13" s="61"/>
      <c r="G13" s="61"/>
      <c r="H13" s="61"/>
      <c r="I13" s="67"/>
      <c r="J13" s="26"/>
      <c r="K13" s="10"/>
    </row>
    <row r="14" spans="2:11" ht="36">
      <c r="B14" s="11" t="s">
        <v>5</v>
      </c>
      <c r="C14" s="99" t="s">
        <v>12</v>
      </c>
      <c r="D14" s="100"/>
      <c r="E14" s="11" t="s">
        <v>6</v>
      </c>
      <c r="F14" s="11" t="s">
        <v>13</v>
      </c>
      <c r="G14" s="12" t="s">
        <v>14</v>
      </c>
      <c r="H14" s="13" t="s">
        <v>7</v>
      </c>
      <c r="I14" s="68" t="s">
        <v>15</v>
      </c>
      <c r="J14" s="27" t="s">
        <v>16</v>
      </c>
      <c r="K14" s="21" t="s">
        <v>9</v>
      </c>
    </row>
    <row r="15" spans="2:11" ht="18">
      <c r="B15" s="31">
        <v>1</v>
      </c>
      <c r="C15" s="32" t="s">
        <v>75</v>
      </c>
      <c r="D15" s="32"/>
      <c r="E15" s="32"/>
      <c r="F15" s="63"/>
      <c r="G15" s="54"/>
      <c r="H15" s="54"/>
      <c r="I15" s="33"/>
      <c r="J15" s="34"/>
      <c r="K15" s="28"/>
    </row>
    <row r="16" spans="2:11">
      <c r="B16" s="22" t="s">
        <v>74</v>
      </c>
      <c r="C16" s="35" t="s">
        <v>29</v>
      </c>
      <c r="D16" s="35" t="s">
        <v>84</v>
      </c>
      <c r="E16" s="36" t="s">
        <v>28</v>
      </c>
      <c r="F16" s="53">
        <v>10</v>
      </c>
      <c r="G16" s="18">
        <v>4</v>
      </c>
      <c r="H16" s="19">
        <v>1</v>
      </c>
      <c r="I16" s="24">
        <v>286</v>
      </c>
      <c r="J16" s="30">
        <f t="shared" ref="J16" si="0">F16*G16*H16*I16</f>
        <v>11440</v>
      </c>
      <c r="K16" s="30">
        <v>286</v>
      </c>
    </row>
    <row r="17" spans="2:11" ht="18">
      <c r="B17" s="96" t="s">
        <v>8</v>
      </c>
      <c r="C17" s="97"/>
      <c r="D17" s="97"/>
      <c r="E17" s="97"/>
      <c r="F17" s="97"/>
      <c r="G17" s="97"/>
      <c r="H17" s="97"/>
      <c r="I17" s="98"/>
      <c r="J17" s="37">
        <f>SUM(J16:J16)</f>
        <v>11440</v>
      </c>
      <c r="K17" s="37"/>
    </row>
    <row r="18" spans="2:11" ht="18">
      <c r="B18" s="14">
        <v>2</v>
      </c>
      <c r="C18" s="15" t="s">
        <v>57</v>
      </c>
      <c r="D18" s="15"/>
      <c r="E18" s="15"/>
      <c r="F18" s="62"/>
      <c r="G18" s="52"/>
      <c r="H18" s="52"/>
      <c r="I18" s="16"/>
      <c r="J18" s="28"/>
      <c r="K18" s="28"/>
    </row>
    <row r="19" spans="2:11">
      <c r="B19" s="22" t="s">
        <v>58</v>
      </c>
      <c r="C19" s="23" t="s">
        <v>59</v>
      </c>
      <c r="D19" s="77" t="s">
        <v>60</v>
      </c>
      <c r="E19" s="70" t="s">
        <v>56</v>
      </c>
      <c r="F19" s="70">
        <v>28</v>
      </c>
      <c r="G19" s="18">
        <v>2</v>
      </c>
      <c r="H19" s="19">
        <v>1</v>
      </c>
      <c r="I19" s="24">
        <v>616</v>
      </c>
      <c r="J19" s="30">
        <f>F19*G19*H19*I19</f>
        <v>34496</v>
      </c>
      <c r="K19" s="30">
        <v>616</v>
      </c>
    </row>
    <row r="20" spans="2:11">
      <c r="B20" s="22" t="s">
        <v>79</v>
      </c>
      <c r="C20" s="23" t="s">
        <v>80</v>
      </c>
      <c r="D20" s="77" t="s">
        <v>81</v>
      </c>
      <c r="E20" s="70" t="s">
        <v>24</v>
      </c>
      <c r="F20" s="70">
        <v>30</v>
      </c>
      <c r="G20" s="18">
        <v>2</v>
      </c>
      <c r="H20" s="19">
        <v>1</v>
      </c>
      <c r="I20" s="24">
        <v>625</v>
      </c>
      <c r="J20" s="30">
        <f>F20*G20*H20*I20</f>
        <v>37500</v>
      </c>
      <c r="K20" s="30">
        <v>625</v>
      </c>
    </row>
    <row r="21" spans="2:11" ht="18">
      <c r="B21" s="86" t="s">
        <v>8</v>
      </c>
      <c r="C21" s="86"/>
      <c r="D21" s="86"/>
      <c r="E21" s="86"/>
      <c r="F21" s="86"/>
      <c r="G21" s="86"/>
      <c r="H21" s="86"/>
      <c r="I21" s="86"/>
      <c r="J21" s="39">
        <f>SUM(J19:J20)</f>
        <v>71996</v>
      </c>
      <c r="K21" s="39"/>
    </row>
    <row r="22" spans="2:11" ht="18">
      <c r="B22" s="40">
        <v>3</v>
      </c>
      <c r="C22" s="41" t="s">
        <v>76</v>
      </c>
      <c r="D22" s="41"/>
      <c r="E22" s="41"/>
      <c r="F22" s="64"/>
      <c r="G22" s="55"/>
      <c r="H22" s="55"/>
      <c r="I22" s="42"/>
      <c r="J22" s="43"/>
      <c r="K22" s="43"/>
    </row>
    <row r="23" spans="2:11">
      <c r="B23" s="87" t="s">
        <v>62</v>
      </c>
      <c r="C23" s="103" t="s">
        <v>54</v>
      </c>
      <c r="D23" s="76" t="s">
        <v>52</v>
      </c>
      <c r="E23" s="36" t="s">
        <v>55</v>
      </c>
      <c r="F23" s="53">
        <v>8</v>
      </c>
      <c r="G23" s="56">
        <v>2</v>
      </c>
      <c r="H23" s="56">
        <v>1</v>
      </c>
      <c r="I23" s="29">
        <v>446</v>
      </c>
      <c r="J23" s="30">
        <f t="shared" ref="J23" si="1">F23*G23*H23*I23</f>
        <v>7136</v>
      </c>
      <c r="K23" s="30">
        <v>446</v>
      </c>
    </row>
    <row r="24" spans="2:11">
      <c r="B24" s="88"/>
      <c r="C24" s="104"/>
      <c r="D24" s="76" t="s">
        <v>53</v>
      </c>
      <c r="E24" s="36" t="s">
        <v>55</v>
      </c>
      <c r="F24" s="53">
        <v>15</v>
      </c>
      <c r="G24" s="56">
        <v>2</v>
      </c>
      <c r="H24" s="56">
        <v>1</v>
      </c>
      <c r="I24" s="29">
        <v>446</v>
      </c>
      <c r="J24" s="30">
        <f t="shared" ref="J24:J26" si="2">F24*G24*H24*I24</f>
        <v>13380</v>
      </c>
      <c r="K24" s="30">
        <v>446</v>
      </c>
    </row>
    <row r="25" spans="2:11">
      <c r="B25" s="38" t="s">
        <v>63</v>
      </c>
      <c r="C25" s="35" t="s">
        <v>10</v>
      </c>
      <c r="D25" s="35" t="s">
        <v>23</v>
      </c>
      <c r="E25" s="36" t="s">
        <v>24</v>
      </c>
      <c r="F25" s="53">
        <v>1</v>
      </c>
      <c r="G25" s="56">
        <v>2</v>
      </c>
      <c r="H25" s="56">
        <v>1</v>
      </c>
      <c r="I25" s="29">
        <v>400</v>
      </c>
      <c r="J25" s="30">
        <f t="shared" si="2"/>
        <v>800</v>
      </c>
      <c r="K25" s="30">
        <v>400</v>
      </c>
    </row>
    <row r="26" spans="2:11">
      <c r="B26" s="38" t="s">
        <v>61</v>
      </c>
      <c r="C26" s="35" t="s">
        <v>25</v>
      </c>
      <c r="D26" s="35" t="s">
        <v>26</v>
      </c>
      <c r="E26" s="36" t="s">
        <v>19</v>
      </c>
      <c r="F26" s="53">
        <v>1</v>
      </c>
      <c r="G26" s="56">
        <v>2</v>
      </c>
      <c r="H26" s="56">
        <v>1</v>
      </c>
      <c r="I26" s="29">
        <v>1600</v>
      </c>
      <c r="J26" s="30">
        <f t="shared" si="2"/>
        <v>3200</v>
      </c>
      <c r="K26" s="30">
        <v>1600</v>
      </c>
    </row>
    <row r="27" spans="2:11">
      <c r="B27" s="38" t="s">
        <v>64</v>
      </c>
      <c r="C27" s="35" t="s">
        <v>27</v>
      </c>
      <c r="D27" s="35" t="s">
        <v>77</v>
      </c>
      <c r="E27" s="36" t="s">
        <v>28</v>
      </c>
      <c r="F27" s="53">
        <v>16</v>
      </c>
      <c r="G27" s="56">
        <v>2</v>
      </c>
      <c r="H27" s="56">
        <v>1</v>
      </c>
      <c r="I27" s="29">
        <v>320</v>
      </c>
      <c r="J27" s="30">
        <f>F27*G27*H27*I27</f>
        <v>10240</v>
      </c>
      <c r="K27" s="30">
        <v>320</v>
      </c>
    </row>
    <row r="28" spans="2:11" ht="18">
      <c r="B28" s="86" t="s">
        <v>8</v>
      </c>
      <c r="C28" s="86"/>
      <c r="D28" s="86"/>
      <c r="E28" s="86"/>
      <c r="F28" s="86"/>
      <c r="G28" s="86"/>
      <c r="H28" s="86"/>
      <c r="I28" s="86"/>
      <c r="J28" s="39">
        <f>SUM(J23:J27)</f>
        <v>34756</v>
      </c>
      <c r="K28" s="39"/>
    </row>
    <row r="29" spans="2:11" ht="18">
      <c r="B29" s="31">
        <v>4</v>
      </c>
      <c r="C29" s="32" t="s">
        <v>20</v>
      </c>
      <c r="D29" s="32"/>
      <c r="E29" s="32"/>
      <c r="F29" s="63"/>
      <c r="G29" s="54"/>
      <c r="H29" s="54"/>
      <c r="I29" s="33"/>
      <c r="J29" s="34"/>
      <c r="K29" s="34"/>
    </row>
    <row r="30" spans="2:11">
      <c r="B30" s="71" t="s">
        <v>73</v>
      </c>
      <c r="C30" s="72" t="s">
        <v>22</v>
      </c>
      <c r="D30" s="35" t="s">
        <v>83</v>
      </c>
      <c r="E30" s="36" t="s">
        <v>21</v>
      </c>
      <c r="F30" s="53">
        <v>4</v>
      </c>
      <c r="G30" s="18">
        <v>5</v>
      </c>
      <c r="H30" s="19">
        <v>1</v>
      </c>
      <c r="I30" s="24">
        <v>800</v>
      </c>
      <c r="J30" s="30">
        <f>F30*G30*H30*I30</f>
        <v>16000</v>
      </c>
      <c r="K30" s="30">
        <v>800</v>
      </c>
    </row>
    <row r="31" spans="2:11">
      <c r="B31" s="71" t="s">
        <v>85</v>
      </c>
      <c r="C31" s="23" t="s">
        <v>72</v>
      </c>
      <c r="D31" s="20" t="s">
        <v>82</v>
      </c>
      <c r="E31" s="36" t="s">
        <v>30</v>
      </c>
      <c r="F31" s="53">
        <v>2</v>
      </c>
      <c r="G31" s="18">
        <v>5</v>
      </c>
      <c r="H31" s="19">
        <v>1</v>
      </c>
      <c r="I31" s="24">
        <v>1100</v>
      </c>
      <c r="J31" s="30">
        <f t="shared" ref="J31" si="3">F31*G31*H31*I31</f>
        <v>11000</v>
      </c>
      <c r="K31" s="30">
        <v>1100</v>
      </c>
    </row>
    <row r="32" spans="2:11" ht="18">
      <c r="B32" s="86" t="s">
        <v>8</v>
      </c>
      <c r="C32" s="86"/>
      <c r="D32" s="86"/>
      <c r="E32" s="86"/>
      <c r="F32" s="86"/>
      <c r="G32" s="86"/>
      <c r="H32" s="86"/>
      <c r="I32" s="86"/>
      <c r="J32" s="37">
        <f>SUM(J30:J31)</f>
        <v>27000</v>
      </c>
      <c r="K32" s="37"/>
    </row>
    <row r="33" spans="2:11" ht="18">
      <c r="B33" s="40">
        <v>5</v>
      </c>
      <c r="C33" s="41" t="s">
        <v>78</v>
      </c>
      <c r="D33" s="41"/>
      <c r="E33" s="41"/>
      <c r="F33" s="64"/>
      <c r="G33" s="55"/>
      <c r="H33" s="55"/>
      <c r="I33" s="42"/>
      <c r="J33" s="43"/>
      <c r="K33" s="43"/>
    </row>
    <row r="34" spans="2:11">
      <c r="B34" s="38" t="s">
        <v>70</v>
      </c>
      <c r="C34" s="45" t="s">
        <v>39</v>
      </c>
      <c r="D34" s="46" t="s">
        <v>40</v>
      </c>
      <c r="E34" s="36" t="s">
        <v>35</v>
      </c>
      <c r="F34" s="56">
        <v>1</v>
      </c>
      <c r="G34" s="56">
        <v>2</v>
      </c>
      <c r="H34" s="56">
        <v>1</v>
      </c>
      <c r="I34" s="44">
        <v>8000</v>
      </c>
      <c r="J34" s="30">
        <f t="shared" ref="J34:J40" si="4">F34*G34*H34*I34</f>
        <v>16000</v>
      </c>
      <c r="K34" s="30"/>
    </row>
    <row r="35" spans="2:11">
      <c r="B35" s="38" t="s">
        <v>71</v>
      </c>
      <c r="C35" s="45" t="s">
        <v>41</v>
      </c>
      <c r="D35" s="20" t="s">
        <v>31</v>
      </c>
      <c r="E35" s="36" t="s">
        <v>35</v>
      </c>
      <c r="F35" s="56">
        <v>1</v>
      </c>
      <c r="G35" s="56">
        <v>2</v>
      </c>
      <c r="H35" s="56">
        <v>1</v>
      </c>
      <c r="I35" s="44">
        <v>5000</v>
      </c>
      <c r="J35" s="30">
        <f t="shared" si="4"/>
        <v>10000</v>
      </c>
      <c r="K35" s="30"/>
    </row>
    <row r="36" spans="2:11">
      <c r="B36" s="38" t="s">
        <v>65</v>
      </c>
      <c r="C36" s="45" t="s">
        <v>42</v>
      </c>
      <c r="D36" s="46" t="s">
        <v>51</v>
      </c>
      <c r="E36" s="36" t="s">
        <v>36</v>
      </c>
      <c r="F36" s="56">
        <v>180</v>
      </c>
      <c r="G36" s="56">
        <v>2</v>
      </c>
      <c r="H36" s="56">
        <v>1</v>
      </c>
      <c r="I36" s="44">
        <v>240</v>
      </c>
      <c r="J36" s="30">
        <f t="shared" si="4"/>
        <v>86400</v>
      </c>
      <c r="K36" s="30">
        <v>250</v>
      </c>
    </row>
    <row r="37" spans="2:11">
      <c r="B37" s="38" t="s">
        <v>66</v>
      </c>
      <c r="C37" s="45" t="s">
        <v>43</v>
      </c>
      <c r="D37" s="46" t="s">
        <v>44</v>
      </c>
      <c r="E37" s="36" t="s">
        <v>37</v>
      </c>
      <c r="F37" s="56">
        <v>3</v>
      </c>
      <c r="G37" s="56">
        <v>2</v>
      </c>
      <c r="H37" s="56">
        <v>1</v>
      </c>
      <c r="I37" s="44">
        <v>800</v>
      </c>
      <c r="J37" s="30">
        <f t="shared" si="4"/>
        <v>4800</v>
      </c>
      <c r="K37" s="30">
        <v>800</v>
      </c>
    </row>
    <row r="38" spans="2:11">
      <c r="B38" s="38" t="s">
        <v>67</v>
      </c>
      <c r="C38" s="45" t="s">
        <v>45</v>
      </c>
      <c r="D38" s="46" t="s">
        <v>46</v>
      </c>
      <c r="E38" s="36" t="s">
        <v>37</v>
      </c>
      <c r="F38" s="56">
        <v>3</v>
      </c>
      <c r="G38" s="56">
        <v>2</v>
      </c>
      <c r="H38" s="56">
        <v>1</v>
      </c>
      <c r="I38" s="44">
        <v>600</v>
      </c>
      <c r="J38" s="30">
        <f t="shared" si="4"/>
        <v>3600</v>
      </c>
      <c r="K38" s="30">
        <v>600</v>
      </c>
    </row>
    <row r="39" spans="2:11">
      <c r="B39" s="38" t="s">
        <v>68</v>
      </c>
      <c r="C39" s="45" t="s">
        <v>47</v>
      </c>
      <c r="D39" s="46" t="s">
        <v>48</v>
      </c>
      <c r="E39" s="36" t="s">
        <v>37</v>
      </c>
      <c r="F39" s="56">
        <v>3</v>
      </c>
      <c r="G39" s="56">
        <v>2</v>
      </c>
      <c r="H39" s="56">
        <v>1</v>
      </c>
      <c r="I39" s="44">
        <v>800</v>
      </c>
      <c r="J39" s="30">
        <f t="shared" si="4"/>
        <v>4800</v>
      </c>
      <c r="K39" s="30">
        <v>800</v>
      </c>
    </row>
    <row r="40" spans="2:11">
      <c r="B40" s="38" t="s">
        <v>69</v>
      </c>
      <c r="C40" s="45" t="s">
        <v>49</v>
      </c>
      <c r="D40" s="46" t="s">
        <v>50</v>
      </c>
      <c r="E40" s="36" t="s">
        <v>38</v>
      </c>
      <c r="F40" s="56">
        <v>3</v>
      </c>
      <c r="G40" s="56">
        <v>2</v>
      </c>
      <c r="H40" s="56">
        <v>1</v>
      </c>
      <c r="I40" s="44">
        <v>1050</v>
      </c>
      <c r="J40" s="30">
        <f t="shared" si="4"/>
        <v>6300</v>
      </c>
      <c r="K40" s="30">
        <f t="shared" ref="K40" si="5">I40</f>
        <v>1050</v>
      </c>
    </row>
    <row r="41" spans="2:11" ht="18">
      <c r="B41" s="86" t="s">
        <v>8</v>
      </c>
      <c r="C41" s="86"/>
      <c r="D41" s="86"/>
      <c r="E41" s="86"/>
      <c r="F41" s="86"/>
      <c r="G41" s="86"/>
      <c r="H41" s="86"/>
      <c r="I41" s="86"/>
      <c r="J41" s="37">
        <f>SUM(J34:J40)</f>
        <v>131900</v>
      </c>
      <c r="K41" s="37"/>
    </row>
    <row r="42" spans="2:11" ht="18">
      <c r="B42" s="47">
        <v>7</v>
      </c>
      <c r="C42" s="48" t="s">
        <v>0</v>
      </c>
      <c r="D42" s="78">
        <v>6.7686999999999997E-2</v>
      </c>
      <c r="E42" s="48"/>
      <c r="F42" s="65"/>
      <c r="G42" s="57"/>
      <c r="H42" s="57"/>
      <c r="I42" s="49"/>
      <c r="J42" s="50"/>
      <c r="K42" s="50"/>
    </row>
    <row r="43" spans="2:11" ht="18">
      <c r="B43" s="96" t="s">
        <v>17</v>
      </c>
      <c r="C43" s="97"/>
      <c r="D43" s="97"/>
      <c r="E43" s="97"/>
      <c r="F43" s="97"/>
      <c r="G43" s="97"/>
      <c r="H43" s="97"/>
      <c r="I43" s="98"/>
      <c r="J43" s="37">
        <f>(J17+J32+J28+J41)*6.7687%</f>
        <v>13882.332951999999</v>
      </c>
      <c r="K43" s="37"/>
    </row>
    <row r="44" spans="2:11" ht="18">
      <c r="B44" s="82" t="s">
        <v>18</v>
      </c>
      <c r="C44" s="82"/>
      <c r="D44" s="82"/>
      <c r="E44" s="82"/>
      <c r="F44" s="82"/>
      <c r="G44" s="82"/>
      <c r="H44" s="82"/>
      <c r="I44" s="82"/>
      <c r="J44" s="74">
        <f>J17+J21+J32+J28+J41+J43</f>
        <v>290974.33295200003</v>
      </c>
      <c r="K44" s="51"/>
    </row>
    <row r="45" spans="2:11" ht="18">
      <c r="B45" s="89" t="s">
        <v>33</v>
      </c>
      <c r="C45" s="89"/>
      <c r="D45" s="89" t="s">
        <v>32</v>
      </c>
      <c r="E45" s="89"/>
      <c r="F45" s="89"/>
      <c r="G45" s="89"/>
      <c r="H45" s="89"/>
      <c r="I45" s="89"/>
      <c r="J45" s="75">
        <v>290000</v>
      </c>
      <c r="K45" s="51"/>
    </row>
  </sheetData>
  <mergeCells count="30">
    <mergeCell ref="B45:I45"/>
    <mergeCell ref="C12:D12"/>
    <mergeCell ref="E12:F12"/>
    <mergeCell ref="C8:D8"/>
    <mergeCell ref="C10:D10"/>
    <mergeCell ref="E10:F10"/>
    <mergeCell ref="B43:I43"/>
    <mergeCell ref="B41:I41"/>
    <mergeCell ref="E8:F8"/>
    <mergeCell ref="E11:F11"/>
    <mergeCell ref="C11:D11"/>
    <mergeCell ref="B28:I28"/>
    <mergeCell ref="C14:D14"/>
    <mergeCell ref="B17:I17"/>
    <mergeCell ref="E9:F9"/>
    <mergeCell ref="C23:C24"/>
    <mergeCell ref="B2:F2"/>
    <mergeCell ref="C5:D5"/>
    <mergeCell ref="C6:D6"/>
    <mergeCell ref="C7:D7"/>
    <mergeCell ref="B44:I44"/>
    <mergeCell ref="E3:F3"/>
    <mergeCell ref="E4:F4"/>
    <mergeCell ref="E5:F5"/>
    <mergeCell ref="E6:F6"/>
    <mergeCell ref="E7:F7"/>
    <mergeCell ref="B32:I32"/>
    <mergeCell ref="B21:I21"/>
    <mergeCell ref="B23:B24"/>
    <mergeCell ref="C9:D9"/>
  </mergeCells>
  <phoneticPr fontId="1" type="noConversion"/>
  <pageMargins left="0.7" right="0.7" top="0.75" bottom="0.75" header="0.3" footer="0.3"/>
  <pageSetup paperSize="9" scale="43" orientation="portrait" r:id="rId1"/>
  <ignoredErrors>
    <ignoredError sqref="E1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HedyHe</cp:lastModifiedBy>
  <cp:lastPrinted>2020-03-11T06:04:33Z</cp:lastPrinted>
  <dcterms:created xsi:type="dcterms:W3CDTF">2014-02-12T08:04:12Z</dcterms:created>
  <dcterms:modified xsi:type="dcterms:W3CDTF">2020-03-11T06:05:14Z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