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7665"/>
  </bookViews>
  <sheets>
    <sheet name="2020能力学院平台运维 " sheetId="2" r:id="rId1"/>
  </sheets>
  <calcPr calcId="152511"/>
</workbook>
</file>

<file path=xl/calcChain.xml><?xml version="1.0" encoding="utf-8"?>
<calcChain xmlns="http://schemas.openxmlformats.org/spreadsheetml/2006/main">
  <c r="F12" i="2" l="1"/>
  <c r="F15" i="2"/>
  <c r="F14" i="2"/>
  <c r="F13" i="2"/>
  <c r="F11" i="2"/>
  <c r="F10" i="2"/>
  <c r="F9" i="2"/>
  <c r="F8" i="2"/>
  <c r="F7" i="2"/>
  <c r="F6" i="2"/>
  <c r="F5" i="2"/>
  <c r="N41" i="2" l="1"/>
  <c r="N32" i="2"/>
  <c r="N29" i="2"/>
  <c r="N48" i="2"/>
  <c r="N45" i="2"/>
  <c r="N39" i="2"/>
  <c r="N37" i="2"/>
  <c r="N36" i="2"/>
  <c r="N27" i="2"/>
  <c r="N25" i="2"/>
  <c r="N42" i="2" l="1"/>
  <c r="N34" i="2"/>
  <c r="N49" i="2" l="1"/>
  <c r="N50" i="2" s="1"/>
  <c r="N51" i="2" s="1"/>
  <c r="N52" i="2" s="1"/>
  <c r="N21" i="2"/>
  <c r="N22" i="2" s="1"/>
  <c r="B15" i="2" l="1"/>
  <c r="B14" i="2"/>
  <c r="B13" i="2"/>
  <c r="C14" i="2"/>
  <c r="C15" i="2"/>
  <c r="C13" i="2"/>
  <c r="B12" i="2"/>
  <c r="C11" i="2"/>
  <c r="C10" i="2"/>
  <c r="C9" i="2"/>
  <c r="C8" i="2"/>
  <c r="C7" i="2"/>
  <c r="C6" i="2"/>
  <c r="C5" i="2"/>
  <c r="J24" i="2"/>
  <c r="J47" i="2" l="1"/>
  <c r="J33" i="2"/>
  <c r="J44" i="2"/>
  <c r="J45" i="2" s="1"/>
  <c r="D10" i="2" s="1"/>
  <c r="J32" i="2"/>
  <c r="J31" i="2"/>
  <c r="J30" i="2"/>
  <c r="J41" i="2"/>
  <c r="J40" i="2"/>
  <c r="J39" i="2"/>
  <c r="J36" i="2"/>
  <c r="J35" i="2"/>
  <c r="J26" i="2"/>
  <c r="J25" i="2"/>
  <c r="J29" i="2"/>
  <c r="J28" i="2"/>
  <c r="J21" i="2"/>
  <c r="J22" i="2" s="1"/>
  <c r="D5" i="2" s="1"/>
  <c r="J48" i="2" l="1"/>
  <c r="D11" i="2" s="1"/>
  <c r="F35" i="2"/>
  <c r="J37" i="2"/>
  <c r="D8" i="2" s="1"/>
  <c r="J27" i="2"/>
  <c r="D6" i="2" s="1"/>
  <c r="J42" i="2"/>
  <c r="J34" i="2"/>
  <c r="D7" i="2" s="1"/>
  <c r="F28" i="2"/>
  <c r="F38" i="2" l="1"/>
  <c r="D9" i="2"/>
  <c r="J49" i="2"/>
  <c r="J50" i="2" s="1"/>
  <c r="J51" i="2" s="1"/>
  <c r="D12" i="2" l="1"/>
  <c r="D13" i="2" l="1"/>
  <c r="J52" i="2" l="1"/>
  <c r="D15" i="2" s="1"/>
  <c r="D14" i="2"/>
  <c r="F43" i="2"/>
</calcChain>
</file>

<file path=xl/comments1.xml><?xml version="1.0" encoding="utf-8"?>
<comments xmlns="http://schemas.openxmlformats.org/spreadsheetml/2006/main">
  <authors>
    <author>作者</author>
  </authors>
  <commentList>
    <comment ref="E1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L1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<sst xmlns="http://schemas.openxmlformats.org/spreadsheetml/2006/main" count="114" uniqueCount="98">
  <si>
    <t>Agency: must fill in
供应商（填入右边橘色处）</t>
  </si>
  <si>
    <t>上海麦田公共关系咨询有限公司</t>
    <phoneticPr fontId="7" type="noConversion"/>
  </si>
  <si>
    <t>Item</t>
    <phoneticPr fontId="7" type="noConversion"/>
  </si>
  <si>
    <t>Descripation描述</t>
  </si>
  <si>
    <t>报价</t>
    <phoneticPr fontId="7" type="noConversion"/>
  </si>
  <si>
    <t>税 Tax</t>
  </si>
  <si>
    <t>报价明细表 
Quotation Breakdown</t>
    <phoneticPr fontId="7" type="noConversion"/>
  </si>
  <si>
    <t xml:space="preserve">Item  </t>
  </si>
  <si>
    <t>Descripation</t>
    <phoneticPr fontId="7" type="noConversion"/>
  </si>
  <si>
    <t>Size</t>
    <phoneticPr fontId="7" type="noConversion"/>
  </si>
  <si>
    <t>Unit</t>
    <phoneticPr fontId="7" type="noConversion"/>
  </si>
  <si>
    <t>Qty</t>
    <phoneticPr fontId="7" type="noConversion"/>
  </si>
  <si>
    <t>Time of usage</t>
  </si>
  <si>
    <t>Unit Price</t>
    <phoneticPr fontId="7" type="noConversion"/>
  </si>
  <si>
    <t>Total(RMB)</t>
    <phoneticPr fontId="7" type="noConversion"/>
  </si>
  <si>
    <t>方案整体策划</t>
    <phoneticPr fontId="7" type="noConversion"/>
  </si>
  <si>
    <t>创意方案包装</t>
    <phoneticPr fontId="7" type="noConversion"/>
  </si>
  <si>
    <t>套</t>
    <phoneticPr fontId="7" type="noConversion"/>
  </si>
  <si>
    <t>系统运行期间的bug整合分析</t>
    <rPh sb="0" eb="1">
      <t>ce shi</t>
    </rPh>
    <rPh sb="2" eb="3">
      <t>qi jian</t>
    </rPh>
    <rPh sb="4" eb="5">
      <t>de</t>
    </rPh>
    <rPh sb="8" eb="9">
      <t>shou ji</t>
    </rPh>
    <rPh sb="11" eb="12">
      <t>ji lu</t>
    </rPh>
    <rPh sb="13" eb="14">
      <t>hegai jinfen xi</t>
    </rPh>
    <phoneticPr fontId="7" type="noConversion"/>
  </si>
  <si>
    <t>每月1次报告整理</t>
    <phoneticPr fontId="7" type="noConversion"/>
  </si>
  <si>
    <t>数据报告整理</t>
    <phoneticPr fontId="7" type="noConversion"/>
  </si>
  <si>
    <t>次</t>
    <phoneticPr fontId="7" type="noConversion"/>
  </si>
  <si>
    <t>微信推送内容</t>
    <phoneticPr fontId="7" type="noConversion"/>
  </si>
  <si>
    <t>微信图文撰写（纯原创）</t>
    <phoneticPr fontId="7" type="noConversion"/>
  </si>
  <si>
    <t>篇</t>
    <phoneticPr fontId="7" type="noConversion"/>
  </si>
  <si>
    <t>微信图文撰写（纯原创）</t>
    <phoneticPr fontId="7" type="noConversion"/>
  </si>
  <si>
    <t>在客户零素材或者仅部分素材提供的基础上，进行切合主题的原创文案撰写（涉及医学撰写）</t>
    <phoneticPr fontId="7" type="noConversion"/>
  </si>
  <si>
    <t>微信图文排版（纯原创）</t>
    <phoneticPr fontId="7" type="noConversion"/>
  </si>
  <si>
    <t>图标icon设计</t>
    <phoneticPr fontId="7" type="noConversion"/>
  </si>
  <si>
    <t>海报（纯原创）</t>
    <phoneticPr fontId="7" type="noConversion"/>
  </si>
  <si>
    <t>张</t>
    <phoneticPr fontId="7" type="noConversion"/>
  </si>
  <si>
    <t>H5策划、设计及制作，含后台。一般一套展示页共计不超过10页。</t>
    <phoneticPr fontId="7" type="noConversion"/>
  </si>
  <si>
    <t>配图版权购买费用</t>
    <phoneticPr fontId="7" type="noConversion"/>
  </si>
  <si>
    <t>Total</t>
  </si>
  <si>
    <t>人员支持</t>
    <phoneticPr fontId="7" type="noConversion"/>
  </si>
  <si>
    <t>人/月</t>
    <phoneticPr fontId="7" type="noConversion"/>
  </si>
  <si>
    <t>Total Amount</t>
    <phoneticPr fontId="7" type="noConversion"/>
  </si>
  <si>
    <t>纽迪希亚能力学院2020设计与运维报价单</t>
    <phoneticPr fontId="4" type="noConversion"/>
  </si>
  <si>
    <t>针对平台定位制定2020年运维方案</t>
    <phoneticPr fontId="3" type="noConversion"/>
  </si>
  <si>
    <t>套</t>
    <phoneticPr fontId="7" type="noConversion"/>
  </si>
  <si>
    <t>内容整理优化</t>
    <phoneticPr fontId="7" type="noConversion"/>
  </si>
  <si>
    <t>1-1</t>
    <phoneticPr fontId="3" type="noConversion"/>
  </si>
  <si>
    <t>2-1</t>
    <phoneticPr fontId="3" type="noConversion"/>
  </si>
  <si>
    <t>针对平台板块内容，进行流程框架/板块功能/交互体验 内容更新及优化。（含：功能概要设计及控件选择/模块功能细化/交互分析规划/用户管理规划及插件确认）</t>
    <phoneticPr fontId="3" type="noConversion"/>
  </si>
  <si>
    <t>创意设计</t>
    <phoneticPr fontId="7" type="noConversion"/>
  </si>
  <si>
    <t>3-1</t>
    <phoneticPr fontId="3" type="noConversion"/>
  </si>
  <si>
    <t>平台页面设计</t>
    <phoneticPr fontId="7" type="noConversion"/>
  </si>
  <si>
    <t>页</t>
    <phoneticPr fontId="7" type="noConversion"/>
  </si>
  <si>
    <t>主界面/二级界面等功能icon设计（10个）</t>
    <phoneticPr fontId="3" type="noConversion"/>
  </si>
  <si>
    <t>套</t>
    <phoneticPr fontId="7" type="noConversion"/>
  </si>
  <si>
    <t>原创设计相关的海报。
版权归客户方所有，并确保不涉及侵犯第三方版权。</t>
    <phoneticPr fontId="3" type="noConversion"/>
  </si>
  <si>
    <t>张</t>
    <phoneticPr fontId="7" type="noConversion"/>
  </si>
  <si>
    <t>newsletter/长图文设计</t>
    <phoneticPr fontId="7" type="noConversion"/>
  </si>
  <si>
    <t>完全原创设计相关的newsletter/长图文。
版权归客户方所有，并确保不涉及侵犯第三方版权。</t>
    <phoneticPr fontId="3" type="noConversion"/>
  </si>
  <si>
    <t>内容整理规划及运维</t>
    <phoneticPr fontId="7" type="noConversion"/>
  </si>
  <si>
    <t>2-2</t>
    <phoneticPr fontId="3" type="noConversion"/>
  </si>
  <si>
    <t>3-2</t>
  </si>
  <si>
    <t>3-3</t>
  </si>
  <si>
    <t>3-4</t>
  </si>
  <si>
    <t>一级/二级/三级页面级内容页的制作和展示设计</t>
    <phoneticPr fontId="3" type="noConversion"/>
  </si>
  <si>
    <t>视频处理</t>
    <phoneticPr fontId="7" type="noConversion"/>
  </si>
  <si>
    <t>2-3</t>
  </si>
  <si>
    <t>对分享视频进行简单的剪辑处理</t>
    <phoneticPr fontId="7" type="noConversion"/>
  </si>
  <si>
    <t>条</t>
    <phoneticPr fontId="7" type="noConversion"/>
  </si>
  <si>
    <t>4</t>
    <phoneticPr fontId="4" type="noConversion"/>
  </si>
  <si>
    <t>4-1</t>
    <phoneticPr fontId="3" type="noConversion"/>
  </si>
  <si>
    <t>5-1</t>
    <phoneticPr fontId="3" type="noConversion"/>
  </si>
  <si>
    <t>5-2</t>
  </si>
  <si>
    <t>5-3</t>
  </si>
  <si>
    <t>6-1</t>
    <phoneticPr fontId="3" type="noConversion"/>
  </si>
  <si>
    <t>3-5</t>
    <phoneticPr fontId="3" type="noConversion"/>
  </si>
  <si>
    <t>数据报告</t>
    <phoneticPr fontId="7" type="noConversion"/>
  </si>
  <si>
    <t>5</t>
    <phoneticPr fontId="4" type="noConversion"/>
  </si>
  <si>
    <t>年终数据报告H5</t>
    <phoneticPr fontId="7" type="noConversion"/>
  </si>
  <si>
    <t>专人微信平台支持 （内容沟通，问题处理）</t>
    <phoneticPr fontId="7" type="noConversion"/>
  </si>
  <si>
    <t>全年人员运维</t>
    <phoneticPr fontId="7" type="noConversion"/>
  </si>
  <si>
    <t>7-1</t>
    <phoneticPr fontId="7" type="noConversion"/>
  </si>
  <si>
    <t>次</t>
    <phoneticPr fontId="7" type="noConversion"/>
  </si>
  <si>
    <t>H5创意及制作</t>
    <phoneticPr fontId="7" type="noConversion"/>
  </si>
  <si>
    <t>数据分析和使用报告</t>
    <phoneticPr fontId="7" type="noConversion"/>
  </si>
  <si>
    <t>优惠金额</t>
    <phoneticPr fontId="4" type="noConversion"/>
  </si>
  <si>
    <t>Final Amount</t>
    <phoneticPr fontId="7" type="noConversion"/>
  </si>
  <si>
    <t>在客户零素材或者仅部分素材提供的基础上，进行切合主题的原创文案撰写</t>
    <phoneticPr fontId="7" type="noConversion"/>
  </si>
  <si>
    <t>在客户提供文案&amp;图片素材内容的基础上，进行图片的简单处理、图文的排版美化，以及预览和推送工作。2P内</t>
    <phoneticPr fontId="7" type="noConversion"/>
  </si>
  <si>
    <t>优惠金额(Saving10%)</t>
    <phoneticPr fontId="7" type="noConversion"/>
  </si>
  <si>
    <t>图片版权（以实际结算）</t>
    <phoneticPr fontId="7" type="noConversion"/>
  </si>
  <si>
    <t>Qty</t>
    <phoneticPr fontId="7" type="noConversion"/>
  </si>
  <si>
    <t>Time of usage</t>
    <phoneticPr fontId="7" type="noConversion"/>
  </si>
  <si>
    <t>Unit Price</t>
    <phoneticPr fontId="7" type="noConversion"/>
  </si>
  <si>
    <t>Total(RMB)</t>
    <phoneticPr fontId="7" type="noConversion"/>
  </si>
  <si>
    <t>Detail</t>
    <phoneticPr fontId="7" type="noConversion"/>
  </si>
  <si>
    <t>Total</t>
    <phoneticPr fontId="7" type="noConversion"/>
  </si>
  <si>
    <t>一期结算</t>
    <phoneticPr fontId="7" type="noConversion"/>
  </si>
  <si>
    <t>1、Prosyneo产品Q&amp;A设计，共计6page；
2、历史Q&amp;A设计，共计10page</t>
    <phoneticPr fontId="7" type="noConversion"/>
  </si>
  <si>
    <t>Prosyneo销售渠道汇总排版</t>
    <phoneticPr fontId="7" type="noConversion"/>
  </si>
  <si>
    <t>一期结算</t>
    <phoneticPr fontId="7" type="noConversion"/>
  </si>
  <si>
    <t>1、“isucceed复习，探究需求”-文案；
2、“化危为机”-文案；
3、“特殊时期如何让远程协访更有效”-文案；
4、“特殊时期在家有效工作”-文案；
5、“赢得战役”-文案；
6、2月14日：Prosyneo哪里买？官方购买渠道大揭秘-文案；
7、3月9日：孩子王消费者TOP10热门问题集锦-文案；
8、3月10日：“高阶客户推荐技能快速赋能”培训后沟通-文案；
9、3月12日：助力Prosyneo3月业务计划-全心EDA上线-文案；
10、5月13日：超炫酷会员招募电子卡片新鲜出炉-文案；
11、5月19日：实力医务会员招募第二弹，注册流程轻松GET-文案；
12、6月15日：H2C签收小程序，今日开张-文案</t>
    <phoneticPr fontId="7" type="noConversion"/>
  </si>
  <si>
    <t>1、“isucceed复习，探究需求”-长图文；
2、“化危为机”-长图文；
3、“特殊时期如何让远程协访更有效”-长图文；
4、“特殊时期在家有效工作”-长图文；
5、“赢得战役”-长图文；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</si>
</sst>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8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0" tint="-0.499984740745262"/>
      <name val="微软雅黑"/>
      <family val="2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4" xfId="1" applyFont="1" applyBorder="1" applyAlignment="1">
      <alignment horizontal="right" wrapText="1"/>
    </xf>
    <xf numFmtId="0" fontId="5" fillId="0" borderId="4" xfId="1" applyFont="1" applyBorder="1" applyAlignment="1">
      <alignment wrapText="1"/>
    </xf>
    <xf numFmtId="0" fontId="11" fillId="0" borderId="0" xfId="1" applyFont="1" applyAlignment="1">
      <alignment horizontal="left" wrapText="1"/>
    </xf>
    <xf numFmtId="0" fontId="5" fillId="0" borderId="4" xfId="1" applyFont="1" applyBorder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right" wrapText="1"/>
    </xf>
    <xf numFmtId="43" fontId="13" fillId="0" borderId="0" xfId="2" applyNumberFormat="1" applyFont="1" applyBorder="1" applyAlignment="1">
      <alignment wrapText="1"/>
    </xf>
    <xf numFmtId="0" fontId="10" fillId="0" borderId="0" xfId="1" applyFont="1" applyAlignment="1">
      <alignment wrapText="1"/>
    </xf>
    <xf numFmtId="0" fontId="5" fillId="0" borderId="0" xfId="1" applyFont="1" applyBorder="1" applyAlignment="1">
      <alignment wrapText="1"/>
    </xf>
    <xf numFmtId="43" fontId="10" fillId="0" borderId="0" xfId="2" applyNumberFormat="1" applyFont="1" applyBorder="1" applyAlignment="1">
      <alignment wrapText="1"/>
    </xf>
    <xf numFmtId="0" fontId="8" fillId="4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177" fontId="9" fillId="4" borderId="4" xfId="1" applyNumberFormat="1" applyFont="1" applyFill="1" applyBorder="1" applyAlignment="1">
      <alignment horizontal="center" vertical="center" wrapText="1"/>
    </xf>
    <xf numFmtId="177" fontId="8" fillId="4" borderId="4" xfId="1" applyNumberFormat="1" applyFont="1" applyFill="1" applyBorder="1" applyAlignment="1">
      <alignment horizontal="center" vertical="center" wrapText="1"/>
    </xf>
    <xf numFmtId="177" fontId="8" fillId="4" borderId="4" xfId="1" applyNumberFormat="1" applyFont="1" applyFill="1" applyBorder="1" applyAlignment="1">
      <alignment horizontal="right" vertical="center" wrapText="1"/>
    </xf>
    <xf numFmtId="0" fontId="15" fillId="5" borderId="4" xfId="1" applyFont="1" applyFill="1" applyBorder="1" applyAlignment="1">
      <alignment horizontal="left" wrapText="1"/>
    </xf>
    <xf numFmtId="0" fontId="10" fillId="5" borderId="4" xfId="1" applyFont="1" applyFill="1" applyBorder="1" applyAlignment="1">
      <alignment wrapText="1"/>
    </xf>
    <xf numFmtId="38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38" fontId="5" fillId="0" borderId="4" xfId="1" applyNumberFormat="1" applyFont="1" applyBorder="1" applyAlignment="1">
      <alignment horizontal="left" vertical="center" wrapText="1"/>
    </xf>
    <xf numFmtId="38" fontId="5" fillId="0" borderId="4" xfId="1" applyNumberFormat="1" applyFont="1" applyFill="1" applyBorder="1" applyAlignment="1">
      <alignment vertical="center" wrapText="1"/>
    </xf>
    <xf numFmtId="38" fontId="5" fillId="0" borderId="4" xfId="1" applyNumberFormat="1" applyFont="1" applyBorder="1" applyAlignment="1">
      <alignment vertical="center" wrapText="1"/>
    </xf>
    <xf numFmtId="38" fontId="5" fillId="0" borderId="4" xfId="1" applyNumberFormat="1" applyFont="1" applyFill="1" applyBorder="1" applyAlignment="1">
      <alignment horizontal="right" vertical="center" wrapText="1"/>
    </xf>
    <xf numFmtId="38" fontId="5" fillId="0" borderId="4" xfId="1" applyNumberFormat="1" applyFont="1" applyBorder="1" applyAlignment="1">
      <alignment horizontal="right" vertical="center" wrapText="1"/>
    </xf>
    <xf numFmtId="0" fontId="20" fillId="0" borderId="0" xfId="1" applyFont="1" applyAlignment="1">
      <alignment wrapText="1"/>
    </xf>
    <xf numFmtId="0" fontId="5" fillId="0" borderId="0" xfId="1" applyFont="1" applyAlignment="1">
      <alignment horizontal="right" wrapText="1"/>
    </xf>
    <xf numFmtId="0" fontId="1" fillId="0" borderId="0" xfId="1" applyAlignment="1">
      <alignment wrapText="1"/>
    </xf>
    <xf numFmtId="0" fontId="8" fillId="3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4" fillId="5" borderId="4" xfId="1" applyFont="1" applyFill="1" applyBorder="1" applyAlignment="1">
      <alignment horizontal="center" vertical="center" wrapText="1"/>
    </xf>
    <xf numFmtId="49" fontId="17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right" vertical="center" wrapText="1"/>
    </xf>
    <xf numFmtId="179" fontId="5" fillId="0" borderId="4" xfId="1" applyNumberFormat="1" applyFont="1" applyFill="1" applyBorder="1" applyAlignment="1">
      <alignment horizontal="right" vertical="center" wrapText="1"/>
    </xf>
    <xf numFmtId="179" fontId="5" fillId="0" borderId="4" xfId="1" applyNumberFormat="1" applyFont="1" applyBorder="1" applyAlignment="1">
      <alignment vertical="center" wrapText="1"/>
    </xf>
    <xf numFmtId="179" fontId="5" fillId="6" borderId="4" xfId="1" applyNumberFormat="1" applyFont="1" applyFill="1" applyBorder="1" applyAlignment="1">
      <alignment vertical="center" wrapText="1"/>
    </xf>
    <xf numFmtId="49" fontId="23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right" vertical="center" wrapText="1"/>
    </xf>
    <xf numFmtId="0" fontId="18" fillId="0" borderId="0" xfId="1" applyFont="1" applyAlignment="1">
      <alignment wrapText="1"/>
    </xf>
    <xf numFmtId="49" fontId="17" fillId="6" borderId="4" xfId="1" applyNumberFormat="1" applyFont="1" applyFill="1" applyBorder="1" applyAlignment="1">
      <alignment horizontal="center" vertical="center" wrapText="1"/>
    </xf>
    <xf numFmtId="179" fontId="5" fillId="0" borderId="4" xfId="1" applyNumberFormat="1" applyFont="1" applyBorder="1" applyAlignment="1">
      <alignment horizontal="right" vertical="center" wrapText="1"/>
    </xf>
    <xf numFmtId="0" fontId="5" fillId="6" borderId="4" xfId="1" applyFont="1" applyFill="1" applyBorder="1" applyAlignment="1">
      <alignment horizontal="left" vertical="center" wrapText="1"/>
    </xf>
    <xf numFmtId="0" fontId="16" fillId="5" borderId="4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left" wrapText="1"/>
    </xf>
    <xf numFmtId="0" fontId="5" fillId="5" borderId="4" xfId="1" applyFont="1" applyFill="1" applyBorder="1" applyAlignment="1">
      <alignment wrapText="1"/>
    </xf>
    <xf numFmtId="177" fontId="5" fillId="5" borderId="4" xfId="1" applyNumberFormat="1" applyFont="1" applyFill="1" applyBorder="1" applyAlignment="1">
      <alignment horizontal="right" vertical="center" wrapText="1"/>
    </xf>
    <xf numFmtId="178" fontId="14" fillId="5" borderId="4" xfId="1" applyNumberFormat="1" applyFont="1" applyFill="1" applyBorder="1" applyAlignment="1">
      <alignment horizontal="right" wrapText="1"/>
    </xf>
    <xf numFmtId="180" fontId="14" fillId="0" borderId="3" xfId="1" applyNumberFormat="1" applyFont="1" applyFill="1" applyBorder="1" applyAlignment="1">
      <alignment horizontal="right" wrapText="1"/>
    </xf>
    <xf numFmtId="0" fontId="1" fillId="0" borderId="0" xfId="1" applyFont="1" applyAlignment="1">
      <alignment wrapText="1"/>
    </xf>
    <xf numFmtId="0" fontId="14" fillId="5" borderId="4" xfId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9" fontId="14" fillId="5" borderId="2" xfId="1" applyNumberFormat="1" applyFont="1" applyFill="1" applyBorder="1" applyAlignment="1">
      <alignment vertical="center" wrapText="1"/>
    </xf>
    <xf numFmtId="9" fontId="14" fillId="5" borderId="3" xfId="1" applyNumberFormat="1" applyFont="1" applyFill="1" applyBorder="1" applyAlignment="1">
      <alignment vertical="center" wrapText="1"/>
    </xf>
    <xf numFmtId="180" fontId="25" fillId="0" borderId="3" xfId="1" applyNumberFormat="1" applyFont="1" applyFill="1" applyBorder="1" applyAlignment="1">
      <alignment horizontal="right" vertical="center" wrapText="1"/>
    </xf>
    <xf numFmtId="38" fontId="10" fillId="0" borderId="4" xfId="0" applyNumberFormat="1" applyFont="1" applyFill="1" applyBorder="1" applyAlignment="1">
      <alignment horizontal="left" vertical="center" wrapText="1"/>
    </xf>
    <xf numFmtId="0" fontId="1" fillId="0" borderId="4" xfId="1" applyBorder="1" applyAlignment="1">
      <alignment wrapText="1"/>
    </xf>
    <xf numFmtId="0" fontId="19" fillId="0" borderId="4" xfId="1" applyFont="1" applyBorder="1" applyAlignment="1">
      <alignment wrapText="1"/>
    </xf>
    <xf numFmtId="0" fontId="18" fillId="0" borderId="4" xfId="1" applyFont="1" applyBorder="1" applyAlignment="1">
      <alignment wrapText="1"/>
    </xf>
    <xf numFmtId="0" fontId="1" fillId="0" borderId="4" xfId="1" applyBorder="1" applyAlignment="1">
      <alignment horizontal="center" vertical="center" wrapText="1"/>
    </xf>
    <xf numFmtId="0" fontId="10" fillId="0" borderId="4" xfId="1" applyFont="1" applyBorder="1" applyAlignment="1">
      <alignment vertical="top" wrapText="1"/>
    </xf>
    <xf numFmtId="0" fontId="10" fillId="0" borderId="4" xfId="1" applyFont="1" applyBorder="1" applyAlignment="1">
      <alignment vertical="center" wrapText="1"/>
    </xf>
    <xf numFmtId="0" fontId="27" fillId="0" borderId="4" xfId="1" applyFont="1" applyBorder="1" applyAlignment="1">
      <alignment vertical="top" wrapText="1"/>
    </xf>
    <xf numFmtId="0" fontId="9" fillId="8" borderId="4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180" fontId="5" fillId="0" borderId="4" xfId="1" applyNumberFormat="1" applyFont="1" applyBorder="1" applyAlignment="1">
      <alignment horizontal="right" wrapText="1"/>
    </xf>
    <xf numFmtId="179" fontId="5" fillId="0" borderId="4" xfId="1" applyNumberFormat="1" applyFont="1" applyBorder="1" applyAlignment="1">
      <alignment horizontal="right" wrapText="1"/>
    </xf>
    <xf numFmtId="179" fontId="12" fillId="0" borderId="4" xfId="1" applyNumberFormat="1" applyFont="1" applyBorder="1" applyAlignment="1">
      <alignment horizontal="right" wrapText="1"/>
    </xf>
    <xf numFmtId="0" fontId="9" fillId="3" borderId="4" xfId="1" applyFont="1" applyFill="1" applyBorder="1" applyAlignment="1">
      <alignment vertical="center" wrapText="1"/>
    </xf>
    <xf numFmtId="0" fontId="14" fillId="0" borderId="4" xfId="1" applyFont="1" applyBorder="1" applyAlignment="1">
      <alignment horizontal="right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4" fillId="5" borderId="4" xfId="1" applyFont="1" applyFill="1" applyBorder="1" applyAlignment="1">
      <alignment horizontal="left" wrapText="1"/>
    </xf>
    <xf numFmtId="38" fontId="5" fillId="0" borderId="1" xfId="1" applyNumberFormat="1" applyFont="1" applyFill="1" applyBorder="1" applyAlignment="1">
      <alignment horizontal="left" vertical="center" wrapText="1"/>
    </xf>
    <xf numFmtId="38" fontId="5" fillId="0" borderId="3" xfId="1" applyNumberFormat="1" applyFont="1" applyFill="1" applyBorder="1" applyAlignment="1">
      <alignment horizontal="left" vertical="center" wrapText="1"/>
    </xf>
    <xf numFmtId="0" fontId="5" fillId="6" borderId="4" xfId="1" applyFont="1" applyFill="1" applyBorder="1" applyAlignment="1">
      <alignment horizontal="left" vertical="center" wrapText="1"/>
    </xf>
    <xf numFmtId="176" fontId="5" fillId="0" borderId="4" xfId="2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0" fontId="9" fillId="3" borderId="4" xfId="1" applyFont="1" applyFill="1" applyBorder="1" applyAlignment="1">
      <alignment horizontal="center" vertical="center" wrapText="1"/>
    </xf>
    <xf numFmtId="2" fontId="5" fillId="0" borderId="4" xfId="2" applyNumberFormat="1" applyFont="1" applyBorder="1" applyAlignment="1">
      <alignment horizontal="right" vertical="center" wrapText="1"/>
    </xf>
    <xf numFmtId="0" fontId="14" fillId="0" borderId="1" xfId="1" applyFont="1" applyBorder="1" applyAlignment="1">
      <alignment horizontal="right" wrapText="1"/>
    </xf>
    <xf numFmtId="0" fontId="14" fillId="0" borderId="2" xfId="1" applyFont="1" applyBorder="1" applyAlignment="1">
      <alignment horizontal="right" wrapText="1"/>
    </xf>
    <xf numFmtId="0" fontId="14" fillId="0" borderId="3" xfId="1" applyFont="1" applyBorder="1" applyAlignment="1">
      <alignment horizontal="right" wrapText="1"/>
    </xf>
    <xf numFmtId="0" fontId="14" fillId="5" borderId="1" xfId="1" applyFont="1" applyFill="1" applyBorder="1" applyAlignment="1">
      <alignment horizontal="left" wrapText="1"/>
    </xf>
    <xf numFmtId="0" fontId="14" fillId="5" borderId="2" xfId="1" applyFont="1" applyFill="1" applyBorder="1" applyAlignment="1">
      <alignment horizontal="left" wrapText="1"/>
    </xf>
    <xf numFmtId="0" fontId="14" fillId="5" borderId="3" xfId="1" applyFont="1" applyFill="1" applyBorder="1" applyAlignment="1">
      <alignment horizontal="left" wrapText="1"/>
    </xf>
    <xf numFmtId="0" fontId="5" fillId="0" borderId="4" xfId="1" applyFont="1" applyBorder="1" applyAlignment="1">
      <alignment horizontal="right" wrapText="1"/>
    </xf>
    <xf numFmtId="0" fontId="12" fillId="7" borderId="4" xfId="1" applyFont="1" applyFill="1" applyBorder="1" applyAlignment="1">
      <alignment horizontal="right" wrapText="1"/>
    </xf>
    <xf numFmtId="176" fontId="14" fillId="7" borderId="1" xfId="2" applyFont="1" applyFill="1" applyBorder="1" applyAlignment="1">
      <alignment horizontal="right" vertical="center" wrapText="1"/>
    </xf>
    <xf numFmtId="176" fontId="14" fillId="7" borderId="3" xfId="2" applyFont="1" applyFill="1" applyBorder="1" applyAlignment="1">
      <alignment horizontal="right" vertical="center" wrapText="1"/>
    </xf>
    <xf numFmtId="0" fontId="2" fillId="0" borderId="4" xfId="1" applyFont="1" applyFill="1" applyBorder="1" applyAlignment="1">
      <alignment horizontal="center" wrapText="1"/>
    </xf>
    <xf numFmtId="38" fontId="5" fillId="0" borderId="4" xfId="1" applyNumberFormat="1" applyFont="1" applyFill="1" applyBorder="1" applyAlignment="1">
      <alignment horizontal="left" vertical="center" wrapText="1"/>
    </xf>
    <xf numFmtId="9" fontId="14" fillId="5" borderId="1" xfId="1" applyNumberFormat="1" applyFont="1" applyFill="1" applyBorder="1" applyAlignment="1">
      <alignment horizontal="center" vertical="center" wrapText="1"/>
    </xf>
    <xf numFmtId="9" fontId="14" fillId="5" borderId="2" xfId="1" applyNumberFormat="1" applyFont="1" applyFill="1" applyBorder="1" applyAlignment="1">
      <alignment horizontal="center" vertical="center" wrapText="1"/>
    </xf>
    <xf numFmtId="0" fontId="24" fillId="7" borderId="1" xfId="1" applyFont="1" applyFill="1" applyBorder="1" applyAlignment="1">
      <alignment horizontal="center" vertical="center" wrapText="1"/>
    </xf>
    <xf numFmtId="0" fontId="24" fillId="7" borderId="2" xfId="1" applyFont="1" applyFill="1" applyBorder="1" applyAlignment="1">
      <alignment horizontal="center" vertical="center" wrapText="1"/>
    </xf>
    <xf numFmtId="0" fontId="24" fillId="7" borderId="3" xfId="1" applyFont="1" applyFill="1" applyBorder="1" applyAlignment="1">
      <alignment horizontal="center" vertical="center" wrapText="1"/>
    </xf>
  </cellXfs>
  <cellStyles count="4">
    <cellStyle name="百分比 2" xfId="3"/>
    <cellStyle name="常规" xfId="0" builtinId="0"/>
    <cellStyle name="常规 2" xfId="1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2"/>
  <sheetViews>
    <sheetView showGridLines="0" tabSelected="1" zoomScale="80" zoomScaleNormal="80" workbookViewId="0">
      <pane xSplit="10" topLeftCell="K1" activePane="topRight" state="frozen"/>
      <selection pane="topRight" activeCell="O39" sqref="O39"/>
    </sheetView>
  </sheetViews>
  <sheetFormatPr defaultRowHeight="14.25"/>
  <cols>
    <col min="1" max="1" width="6" style="27" customWidth="1"/>
    <col min="2" max="2" width="8.5" style="27" customWidth="1"/>
    <col min="3" max="3" width="37.875" style="27" customWidth="1"/>
    <col min="4" max="4" width="25.375" style="25" customWidth="1"/>
    <col min="5" max="5" width="36.625" style="25" customWidth="1"/>
    <col min="6" max="8" width="12.625" style="27" customWidth="1"/>
    <col min="9" max="9" width="13.5" style="27" customWidth="1"/>
    <col min="10" max="10" width="16.25" style="27" customWidth="1"/>
    <col min="11" max="13" width="13.125" style="27" customWidth="1"/>
    <col min="14" max="14" width="15.25" style="27" customWidth="1"/>
    <col min="15" max="15" width="56.125" style="27" bestFit="1" customWidth="1"/>
    <col min="16" max="16384" width="9" style="27"/>
  </cols>
  <sheetData>
    <row r="2" spans="2:10" ht="22.5">
      <c r="B2" s="78" t="s">
        <v>37</v>
      </c>
      <c r="C2" s="79"/>
      <c r="D2" s="79"/>
      <c r="E2" s="80"/>
      <c r="F2" s="26"/>
      <c r="G2" s="26"/>
      <c r="H2" s="26"/>
    </row>
    <row r="3" spans="2:10" ht="34.5">
      <c r="B3" s="4"/>
      <c r="C3" s="1" t="s">
        <v>0</v>
      </c>
      <c r="D3" s="81" t="s">
        <v>1</v>
      </c>
      <c r="E3" s="82"/>
      <c r="F3" s="64" t="s">
        <v>95</v>
      </c>
      <c r="G3" s="26"/>
      <c r="H3" s="26"/>
    </row>
    <row r="4" spans="2:10" ht="18">
      <c r="B4" s="28" t="s">
        <v>2</v>
      </c>
      <c r="C4" s="28" t="s">
        <v>3</v>
      </c>
      <c r="D4" s="83" t="s">
        <v>4</v>
      </c>
      <c r="E4" s="83"/>
      <c r="F4" s="69"/>
      <c r="G4" s="26"/>
      <c r="H4" s="26"/>
    </row>
    <row r="5" spans="2:10" ht="18">
      <c r="B5" s="29">
        <v>1</v>
      </c>
      <c r="C5" s="2" t="str">
        <f>C20</f>
        <v>方案整体策划</v>
      </c>
      <c r="D5" s="77">
        <f>J22</f>
        <v>10000</v>
      </c>
      <c r="E5" s="77"/>
      <c r="F5" s="67">
        <f>N22</f>
        <v>0</v>
      </c>
      <c r="G5" s="3"/>
      <c r="H5" s="26"/>
    </row>
    <row r="6" spans="2:10" ht="18">
      <c r="B6" s="29">
        <v>2</v>
      </c>
      <c r="C6" s="2" t="str">
        <f>C23</f>
        <v>内容整理规划及运维</v>
      </c>
      <c r="D6" s="77">
        <f>J27</f>
        <v>31000</v>
      </c>
      <c r="E6" s="77"/>
      <c r="F6" s="67">
        <f>N27</f>
        <v>3000</v>
      </c>
      <c r="G6" s="3"/>
      <c r="H6" s="26"/>
    </row>
    <row r="7" spans="2:10" ht="18">
      <c r="B7" s="29">
        <v>3</v>
      </c>
      <c r="C7" s="2" t="str">
        <f>C28</f>
        <v>创意设计</v>
      </c>
      <c r="D7" s="77">
        <f>J34</f>
        <v>59000</v>
      </c>
      <c r="E7" s="77"/>
      <c r="F7" s="67">
        <f>N34</f>
        <v>25300</v>
      </c>
      <c r="G7" s="3"/>
      <c r="H7" s="26"/>
    </row>
    <row r="8" spans="2:10" ht="18">
      <c r="B8" s="29">
        <v>4</v>
      </c>
      <c r="C8" s="2" t="str">
        <f>C35</f>
        <v>数据报告</v>
      </c>
      <c r="D8" s="77">
        <f>J37</f>
        <v>3000</v>
      </c>
      <c r="E8" s="77"/>
      <c r="F8" s="67">
        <f>N37</f>
        <v>3000</v>
      </c>
      <c r="G8" s="3"/>
      <c r="H8" s="26"/>
    </row>
    <row r="9" spans="2:10" ht="18">
      <c r="B9" s="29">
        <v>5</v>
      </c>
      <c r="C9" s="2" t="str">
        <f>C38</f>
        <v>微信推送内容</v>
      </c>
      <c r="D9" s="77">
        <f>J42</f>
        <v>63000</v>
      </c>
      <c r="E9" s="77"/>
      <c r="F9" s="67">
        <f>N42</f>
        <v>32000</v>
      </c>
      <c r="G9" s="3"/>
      <c r="H9" s="26"/>
    </row>
    <row r="10" spans="2:10" ht="17.25">
      <c r="B10" s="29">
        <v>6</v>
      </c>
      <c r="C10" s="2" t="str">
        <f>C43</f>
        <v>年终数据报告H5</v>
      </c>
      <c r="D10" s="84">
        <f>J45</f>
        <v>25000</v>
      </c>
      <c r="E10" s="84"/>
      <c r="F10" s="67">
        <f>N45</f>
        <v>0</v>
      </c>
      <c r="G10" s="26"/>
      <c r="H10" s="26"/>
    </row>
    <row r="11" spans="2:10" ht="17.25">
      <c r="B11" s="29">
        <v>7</v>
      </c>
      <c r="C11" s="2" t="str">
        <f>C46</f>
        <v>人员支持</v>
      </c>
      <c r="D11" s="84">
        <f>J48</f>
        <v>0</v>
      </c>
      <c r="E11" s="84"/>
      <c r="F11" s="67">
        <f>N48</f>
        <v>0</v>
      </c>
      <c r="G11" s="26"/>
      <c r="H11" s="26"/>
    </row>
    <row r="12" spans="2:10" ht="17.25">
      <c r="B12" s="91" t="str">
        <f>B49</f>
        <v>Total Amount</v>
      </c>
      <c r="C12" s="91"/>
      <c r="D12" s="77">
        <f>J49</f>
        <v>191000</v>
      </c>
      <c r="E12" s="77"/>
      <c r="F12" s="66">
        <f>N49</f>
        <v>63300</v>
      </c>
      <c r="H12" s="26"/>
    </row>
    <row r="13" spans="2:10" ht="17.25">
      <c r="B13" s="91" t="str">
        <f>B50</f>
        <v>优惠金额(Saving10%)</v>
      </c>
      <c r="C13" s="91" t="str">
        <f>B50</f>
        <v>优惠金额(Saving10%)</v>
      </c>
      <c r="D13" s="77">
        <f t="shared" ref="D13:D14" si="0">J50</f>
        <v>171900</v>
      </c>
      <c r="E13" s="77"/>
      <c r="F13" s="67">
        <f>N50</f>
        <v>56970</v>
      </c>
      <c r="G13" s="26"/>
      <c r="H13" s="26"/>
    </row>
    <row r="14" spans="2:10" ht="17.25">
      <c r="B14" s="91" t="str">
        <f>C51</f>
        <v>税 Tax</v>
      </c>
      <c r="C14" s="91" t="str">
        <f>C51</f>
        <v>税 Tax</v>
      </c>
      <c r="D14" s="77">
        <f t="shared" si="0"/>
        <v>10314</v>
      </c>
      <c r="E14" s="77"/>
      <c r="F14" s="67">
        <f>N51</f>
        <v>3418.2</v>
      </c>
      <c r="G14" s="26"/>
      <c r="H14" s="26"/>
    </row>
    <row r="15" spans="2:10" ht="18">
      <c r="B15" s="92" t="str">
        <f>B52</f>
        <v>Final Amount</v>
      </c>
      <c r="C15" s="92" t="str">
        <f>B52</f>
        <v>Final Amount</v>
      </c>
      <c r="D15" s="93">
        <f>J52</f>
        <v>182214</v>
      </c>
      <c r="E15" s="94"/>
      <c r="F15" s="68">
        <f>N52</f>
        <v>60388.2</v>
      </c>
      <c r="G15" s="26"/>
      <c r="H15" s="26"/>
    </row>
    <row r="16" spans="2:10" ht="18">
      <c r="B16" s="5"/>
      <c r="C16" s="6"/>
      <c r="D16" s="7"/>
      <c r="E16" s="8"/>
      <c r="F16" s="30"/>
      <c r="G16" s="26"/>
      <c r="H16" s="26"/>
      <c r="I16" s="26"/>
      <c r="J16" s="26"/>
    </row>
    <row r="17" spans="2:15" ht="17.25">
      <c r="B17" s="5"/>
      <c r="C17" s="9"/>
      <c r="D17" s="10"/>
      <c r="E17" s="8"/>
      <c r="F17" s="30"/>
      <c r="G17" s="26"/>
      <c r="H17" s="26"/>
      <c r="I17" s="26"/>
      <c r="J17" s="26"/>
    </row>
    <row r="18" spans="2:15" ht="22.5" customHeight="1">
      <c r="B18" s="95" t="s">
        <v>6</v>
      </c>
      <c r="C18" s="95"/>
      <c r="D18" s="95"/>
      <c r="E18" s="95"/>
      <c r="F18" s="95"/>
      <c r="G18" s="95"/>
      <c r="H18" s="95"/>
      <c r="I18" s="95"/>
      <c r="J18" s="95"/>
      <c r="K18" s="71" t="s">
        <v>92</v>
      </c>
      <c r="L18" s="71"/>
      <c r="M18" s="71"/>
      <c r="N18" s="71"/>
      <c r="O18" s="72"/>
    </row>
    <row r="19" spans="2:15" ht="36">
      <c r="B19" s="11" t="s">
        <v>7</v>
      </c>
      <c r="C19" s="11" t="s">
        <v>8</v>
      </c>
      <c r="D19" s="12"/>
      <c r="E19" s="12" t="s">
        <v>9</v>
      </c>
      <c r="F19" s="11" t="s">
        <v>10</v>
      </c>
      <c r="G19" s="13" t="s">
        <v>11</v>
      </c>
      <c r="H19" s="14" t="s">
        <v>12</v>
      </c>
      <c r="I19" s="14" t="s">
        <v>13</v>
      </c>
      <c r="J19" s="15" t="s">
        <v>14</v>
      </c>
      <c r="K19" s="65" t="s">
        <v>86</v>
      </c>
      <c r="L19" s="65" t="s">
        <v>87</v>
      </c>
      <c r="M19" s="65" t="s">
        <v>88</v>
      </c>
      <c r="N19" s="65" t="s">
        <v>89</v>
      </c>
      <c r="O19" s="65" t="s">
        <v>90</v>
      </c>
    </row>
    <row r="20" spans="2:15" s="50" customFormat="1" ht="18">
      <c r="B20" s="31">
        <v>1</v>
      </c>
      <c r="C20" s="88" t="s">
        <v>15</v>
      </c>
      <c r="D20" s="89"/>
      <c r="E20" s="89"/>
      <c r="F20" s="89"/>
      <c r="G20" s="89"/>
      <c r="H20" s="89"/>
      <c r="I20" s="89"/>
      <c r="J20" s="90"/>
      <c r="K20" s="73"/>
      <c r="L20" s="73"/>
      <c r="M20" s="73"/>
      <c r="N20" s="73"/>
      <c r="O20" s="73"/>
    </row>
    <row r="21" spans="2:15" s="30" customFormat="1" ht="17.25">
      <c r="B21" s="32" t="s">
        <v>41</v>
      </c>
      <c r="C21" s="33" t="s">
        <v>16</v>
      </c>
      <c r="D21" s="74" t="s">
        <v>38</v>
      </c>
      <c r="E21" s="75"/>
      <c r="F21" s="18" t="s">
        <v>17</v>
      </c>
      <c r="G21" s="34">
        <v>1</v>
      </c>
      <c r="H21" s="19">
        <v>1</v>
      </c>
      <c r="I21" s="35">
        <v>10000</v>
      </c>
      <c r="J21" s="35">
        <f>G21*H21*I21</f>
        <v>10000</v>
      </c>
      <c r="K21" s="34">
        <v>0</v>
      </c>
      <c r="L21" s="19">
        <v>0</v>
      </c>
      <c r="M21" s="35">
        <v>10000</v>
      </c>
      <c r="N21" s="35">
        <f>K21*L21*M21</f>
        <v>0</v>
      </c>
      <c r="O21" s="2"/>
    </row>
    <row r="22" spans="2:15" ht="18">
      <c r="B22" s="85" t="s">
        <v>91</v>
      </c>
      <c r="C22" s="86"/>
      <c r="D22" s="86"/>
      <c r="E22" s="86"/>
      <c r="F22" s="86"/>
      <c r="G22" s="86"/>
      <c r="H22" s="86"/>
      <c r="I22" s="87"/>
      <c r="J22" s="35">
        <f>SUM(J21)</f>
        <v>10000</v>
      </c>
      <c r="K22" s="70" t="s">
        <v>33</v>
      </c>
      <c r="L22" s="70"/>
      <c r="M22" s="70"/>
      <c r="N22" s="35">
        <f>SUM(N21)</f>
        <v>0</v>
      </c>
      <c r="O22" s="57"/>
    </row>
    <row r="23" spans="2:15" ht="18">
      <c r="B23" s="31">
        <v>2</v>
      </c>
      <c r="C23" s="88" t="s">
        <v>54</v>
      </c>
      <c r="D23" s="89"/>
      <c r="E23" s="89"/>
      <c r="F23" s="89"/>
      <c r="G23" s="89"/>
      <c r="H23" s="89"/>
      <c r="I23" s="89"/>
      <c r="J23" s="90"/>
      <c r="K23" s="73"/>
      <c r="L23" s="73"/>
      <c r="M23" s="73"/>
      <c r="N23" s="73"/>
      <c r="O23" s="73"/>
    </row>
    <row r="24" spans="2:15" s="30" customFormat="1" ht="51.75" customHeight="1">
      <c r="B24" s="32" t="s">
        <v>42</v>
      </c>
      <c r="C24" s="33" t="s">
        <v>40</v>
      </c>
      <c r="D24" s="74" t="s">
        <v>43</v>
      </c>
      <c r="E24" s="75"/>
      <c r="F24" s="18" t="s">
        <v>39</v>
      </c>
      <c r="G24" s="34">
        <v>1</v>
      </c>
      <c r="H24" s="19">
        <v>1</v>
      </c>
      <c r="I24" s="35">
        <v>10000</v>
      </c>
      <c r="J24" s="35">
        <f t="shared" ref="J24" si="1">G24*H24*I24</f>
        <v>10000</v>
      </c>
      <c r="K24" s="2"/>
      <c r="L24" s="2"/>
      <c r="M24" s="35">
        <v>10000</v>
      </c>
      <c r="N24" s="2"/>
      <c r="O24" s="2"/>
    </row>
    <row r="25" spans="2:15" s="30" customFormat="1" ht="17.25">
      <c r="B25" s="32" t="s">
        <v>55</v>
      </c>
      <c r="C25" s="33" t="s">
        <v>18</v>
      </c>
      <c r="D25" s="74"/>
      <c r="E25" s="75"/>
      <c r="F25" s="18" t="s">
        <v>77</v>
      </c>
      <c r="G25" s="34">
        <v>2</v>
      </c>
      <c r="H25" s="19">
        <v>1</v>
      </c>
      <c r="I25" s="35">
        <v>3000</v>
      </c>
      <c r="J25" s="35">
        <f>G25*H25*I25</f>
        <v>6000</v>
      </c>
      <c r="K25" s="34">
        <v>1</v>
      </c>
      <c r="L25" s="19">
        <v>1</v>
      </c>
      <c r="M25" s="35">
        <v>3000</v>
      </c>
      <c r="N25" s="35">
        <f>K25*L25*M25</f>
        <v>3000</v>
      </c>
      <c r="O25" s="2"/>
    </row>
    <row r="26" spans="2:15" s="30" customFormat="1" ht="17.25">
      <c r="B26" s="32" t="s">
        <v>61</v>
      </c>
      <c r="C26" s="20" t="s">
        <v>60</v>
      </c>
      <c r="D26" s="76" t="s">
        <v>62</v>
      </c>
      <c r="E26" s="76"/>
      <c r="F26" s="18" t="s">
        <v>63</v>
      </c>
      <c r="G26" s="21">
        <v>10</v>
      </c>
      <c r="H26" s="22">
        <v>1</v>
      </c>
      <c r="I26" s="36">
        <v>1500</v>
      </c>
      <c r="J26" s="37">
        <f>G26*H26*I26</f>
        <v>15000</v>
      </c>
      <c r="K26" s="2"/>
      <c r="L26" s="2"/>
      <c r="M26" s="36">
        <v>1500</v>
      </c>
      <c r="N26" s="2"/>
      <c r="O26" s="2"/>
    </row>
    <row r="27" spans="2:15" ht="18">
      <c r="B27" s="85" t="s">
        <v>33</v>
      </c>
      <c r="C27" s="86"/>
      <c r="D27" s="86"/>
      <c r="E27" s="86"/>
      <c r="F27" s="86"/>
      <c r="G27" s="86"/>
      <c r="H27" s="86"/>
      <c r="I27" s="87"/>
      <c r="J27" s="35">
        <f>SUM(J24:J26)</f>
        <v>31000</v>
      </c>
      <c r="K27" s="70" t="s">
        <v>33</v>
      </c>
      <c r="L27" s="70"/>
      <c r="M27" s="70"/>
      <c r="N27" s="35">
        <f>SUM(N24:N26)</f>
        <v>3000</v>
      </c>
      <c r="O27" s="57"/>
    </row>
    <row r="28" spans="2:15" ht="18">
      <c r="B28" s="31">
        <v>3</v>
      </c>
      <c r="C28" s="88" t="s">
        <v>44</v>
      </c>
      <c r="D28" s="89"/>
      <c r="E28" s="89"/>
      <c r="F28" s="89">
        <f>SUM(J29:J32)</f>
        <v>59000</v>
      </c>
      <c r="G28" s="89">
        <v>1</v>
      </c>
      <c r="H28" s="89">
        <v>1</v>
      </c>
      <c r="I28" s="89">
        <v>80000</v>
      </c>
      <c r="J28" s="90">
        <f t="shared" ref="J28:J33" si="2">G28*H28*I28</f>
        <v>80000</v>
      </c>
      <c r="K28" s="73"/>
      <c r="L28" s="73"/>
      <c r="M28" s="73"/>
      <c r="N28" s="73"/>
      <c r="O28" s="73"/>
    </row>
    <row r="29" spans="2:15" s="30" customFormat="1" ht="35.25" customHeight="1">
      <c r="B29" s="32" t="s">
        <v>45</v>
      </c>
      <c r="C29" s="33" t="s">
        <v>46</v>
      </c>
      <c r="D29" s="74" t="s">
        <v>59</v>
      </c>
      <c r="E29" s="75"/>
      <c r="F29" s="18" t="s">
        <v>47</v>
      </c>
      <c r="G29" s="34">
        <v>30</v>
      </c>
      <c r="H29" s="19">
        <v>1</v>
      </c>
      <c r="I29" s="35">
        <v>800</v>
      </c>
      <c r="J29" s="35">
        <f t="shared" si="2"/>
        <v>24000</v>
      </c>
      <c r="K29" s="34">
        <v>16</v>
      </c>
      <c r="L29" s="19">
        <v>1</v>
      </c>
      <c r="M29" s="35">
        <v>800</v>
      </c>
      <c r="N29" s="35">
        <f>K29*L29*M29</f>
        <v>12800</v>
      </c>
      <c r="O29" s="56" t="s">
        <v>93</v>
      </c>
    </row>
    <row r="30" spans="2:15" s="30" customFormat="1" ht="35.25" customHeight="1">
      <c r="B30" s="32" t="s">
        <v>56</v>
      </c>
      <c r="C30" s="33" t="s">
        <v>28</v>
      </c>
      <c r="D30" s="74" t="s">
        <v>48</v>
      </c>
      <c r="E30" s="75"/>
      <c r="F30" s="18" t="s">
        <v>49</v>
      </c>
      <c r="G30" s="34">
        <v>1</v>
      </c>
      <c r="H30" s="19">
        <v>1</v>
      </c>
      <c r="I30" s="35">
        <v>2000</v>
      </c>
      <c r="J30" s="35">
        <f t="shared" si="2"/>
        <v>2000</v>
      </c>
      <c r="K30" s="2"/>
      <c r="L30" s="2"/>
      <c r="M30" s="35">
        <v>2000</v>
      </c>
      <c r="N30" s="2"/>
      <c r="O30" s="2"/>
    </row>
    <row r="31" spans="2:15" s="30" customFormat="1" ht="35.25" customHeight="1">
      <c r="B31" s="32" t="s">
        <v>57</v>
      </c>
      <c r="C31" s="33" t="s">
        <v>29</v>
      </c>
      <c r="D31" s="74" t="s">
        <v>50</v>
      </c>
      <c r="E31" s="75"/>
      <c r="F31" s="18" t="s">
        <v>51</v>
      </c>
      <c r="G31" s="34">
        <v>5</v>
      </c>
      <c r="H31" s="19">
        <v>1</v>
      </c>
      <c r="I31" s="35">
        <v>1600</v>
      </c>
      <c r="J31" s="35">
        <f t="shared" si="2"/>
        <v>8000</v>
      </c>
      <c r="K31" s="2"/>
      <c r="L31" s="2"/>
      <c r="M31" s="35">
        <v>1600</v>
      </c>
      <c r="N31" s="2"/>
      <c r="O31" s="2"/>
    </row>
    <row r="32" spans="2:15" s="30" customFormat="1" ht="82.5">
      <c r="B32" s="32" t="s">
        <v>58</v>
      </c>
      <c r="C32" s="33" t="s">
        <v>52</v>
      </c>
      <c r="D32" s="74" t="s">
        <v>53</v>
      </c>
      <c r="E32" s="75"/>
      <c r="F32" s="18" t="s">
        <v>51</v>
      </c>
      <c r="G32" s="34">
        <v>10</v>
      </c>
      <c r="H32" s="19">
        <v>1</v>
      </c>
      <c r="I32" s="35">
        <v>2500</v>
      </c>
      <c r="J32" s="35">
        <f t="shared" si="2"/>
        <v>25000</v>
      </c>
      <c r="K32" s="34">
        <v>5</v>
      </c>
      <c r="L32" s="19">
        <v>1</v>
      </c>
      <c r="M32" s="35">
        <v>2500</v>
      </c>
      <c r="N32" s="35">
        <f t="shared" ref="N32" si="3">K32*L32*M32</f>
        <v>12500</v>
      </c>
      <c r="O32" s="61" t="s">
        <v>97</v>
      </c>
    </row>
    <row r="33" spans="2:15" s="40" customFormat="1" ht="17.25">
      <c r="B33" s="38" t="s">
        <v>70</v>
      </c>
      <c r="C33" s="33" t="s">
        <v>85</v>
      </c>
      <c r="D33" s="96" t="s">
        <v>32</v>
      </c>
      <c r="E33" s="96"/>
      <c r="F33" s="18" t="s">
        <v>30</v>
      </c>
      <c r="G33" s="34">
        <v>0</v>
      </c>
      <c r="H33" s="19">
        <v>1</v>
      </c>
      <c r="I33" s="39">
        <v>500</v>
      </c>
      <c r="J33" s="39">
        <f t="shared" si="2"/>
        <v>0</v>
      </c>
      <c r="K33" s="58"/>
      <c r="L33" s="59"/>
      <c r="M33" s="39">
        <v>500</v>
      </c>
      <c r="N33" s="59"/>
      <c r="O33" s="59"/>
    </row>
    <row r="34" spans="2:15" ht="18">
      <c r="B34" s="85" t="s">
        <v>33</v>
      </c>
      <c r="C34" s="86"/>
      <c r="D34" s="86"/>
      <c r="E34" s="86"/>
      <c r="F34" s="86"/>
      <c r="G34" s="86"/>
      <c r="H34" s="86"/>
      <c r="I34" s="87"/>
      <c r="J34" s="35">
        <f>SUM(J29:J32)</f>
        <v>59000</v>
      </c>
      <c r="K34" s="70" t="s">
        <v>33</v>
      </c>
      <c r="L34" s="70"/>
      <c r="M34" s="70"/>
      <c r="N34" s="35">
        <f>SUM(N29:N33)</f>
        <v>25300</v>
      </c>
      <c r="O34" s="57"/>
    </row>
    <row r="35" spans="2:15" ht="18">
      <c r="B35" s="31" t="s">
        <v>64</v>
      </c>
      <c r="C35" s="88" t="s">
        <v>71</v>
      </c>
      <c r="D35" s="89" t="s">
        <v>19</v>
      </c>
      <c r="E35" s="89"/>
      <c r="F35" s="89">
        <f>SUM(J36)</f>
        <v>3000</v>
      </c>
      <c r="G35" s="89">
        <v>0</v>
      </c>
      <c r="H35" s="89">
        <v>1</v>
      </c>
      <c r="I35" s="89">
        <v>5000</v>
      </c>
      <c r="J35" s="90">
        <f>G35*H35*I35</f>
        <v>0</v>
      </c>
      <c r="K35" s="73"/>
      <c r="L35" s="73"/>
      <c r="M35" s="73"/>
      <c r="N35" s="73"/>
      <c r="O35" s="73"/>
    </row>
    <row r="36" spans="2:15" s="30" customFormat="1" ht="17.25">
      <c r="B36" s="41" t="s">
        <v>65</v>
      </c>
      <c r="C36" s="20" t="s">
        <v>20</v>
      </c>
      <c r="D36" s="96" t="s">
        <v>79</v>
      </c>
      <c r="E36" s="96"/>
      <c r="F36" s="18" t="s">
        <v>21</v>
      </c>
      <c r="G36" s="23">
        <v>1</v>
      </c>
      <c r="H36" s="24">
        <v>1</v>
      </c>
      <c r="I36" s="42">
        <v>3000</v>
      </c>
      <c r="J36" s="37">
        <f t="shared" ref="J36" si="4">G36*H36*I36</f>
        <v>3000</v>
      </c>
      <c r="K36" s="23">
        <v>1</v>
      </c>
      <c r="L36" s="24">
        <v>1</v>
      </c>
      <c r="M36" s="42">
        <v>3000</v>
      </c>
      <c r="N36" s="37">
        <f t="shared" ref="N36" si="5">K36*L36*M36</f>
        <v>3000</v>
      </c>
      <c r="O36" s="2"/>
    </row>
    <row r="37" spans="2:15" ht="18">
      <c r="B37" s="85" t="s">
        <v>33</v>
      </c>
      <c r="C37" s="86"/>
      <c r="D37" s="86"/>
      <c r="E37" s="86"/>
      <c r="F37" s="86"/>
      <c r="G37" s="86"/>
      <c r="H37" s="86"/>
      <c r="I37" s="87"/>
      <c r="J37" s="35">
        <f>SUM(J36)</f>
        <v>3000</v>
      </c>
      <c r="K37" s="70" t="s">
        <v>33</v>
      </c>
      <c r="L37" s="70"/>
      <c r="M37" s="70"/>
      <c r="N37" s="35">
        <f>SUM(N36)</f>
        <v>3000</v>
      </c>
      <c r="O37" s="57"/>
    </row>
    <row r="38" spans="2:15" ht="18">
      <c r="B38" s="31" t="s">
        <v>72</v>
      </c>
      <c r="C38" s="88" t="s">
        <v>22</v>
      </c>
      <c r="D38" s="89"/>
      <c r="E38" s="89"/>
      <c r="F38" s="89">
        <f>SUM(J39:J45)</f>
        <v>176000</v>
      </c>
      <c r="G38" s="89"/>
      <c r="H38" s="89"/>
      <c r="I38" s="89"/>
      <c r="J38" s="90"/>
      <c r="K38" s="73"/>
      <c r="L38" s="73"/>
      <c r="M38" s="73"/>
      <c r="N38" s="73"/>
      <c r="O38" s="73"/>
    </row>
    <row r="39" spans="2:15" s="30" customFormat="1" ht="219.75" customHeight="1">
      <c r="B39" s="41" t="s">
        <v>66</v>
      </c>
      <c r="C39" s="43" t="s">
        <v>23</v>
      </c>
      <c r="D39" s="96" t="s">
        <v>82</v>
      </c>
      <c r="E39" s="96"/>
      <c r="F39" s="18" t="s">
        <v>24</v>
      </c>
      <c r="G39" s="23">
        <v>6</v>
      </c>
      <c r="H39" s="24">
        <v>1</v>
      </c>
      <c r="I39" s="42">
        <v>2500</v>
      </c>
      <c r="J39" s="37">
        <f t="shared" ref="J39:J41" si="6">G39*H39*I39</f>
        <v>15000</v>
      </c>
      <c r="K39" s="23">
        <v>12</v>
      </c>
      <c r="L39" s="24">
        <v>1</v>
      </c>
      <c r="M39" s="42">
        <v>2500</v>
      </c>
      <c r="N39" s="37">
        <f t="shared" ref="N39" si="7">K39*L39*M39</f>
        <v>30000</v>
      </c>
      <c r="O39" s="63" t="s">
        <v>96</v>
      </c>
    </row>
    <row r="40" spans="2:15" s="30" customFormat="1" ht="41.25" customHeight="1">
      <c r="B40" s="41" t="s">
        <v>67</v>
      </c>
      <c r="C40" s="43" t="s">
        <v>25</v>
      </c>
      <c r="D40" s="96" t="s">
        <v>26</v>
      </c>
      <c r="E40" s="96"/>
      <c r="F40" s="18" t="s">
        <v>24</v>
      </c>
      <c r="G40" s="23">
        <v>6</v>
      </c>
      <c r="H40" s="24">
        <v>1</v>
      </c>
      <c r="I40" s="42">
        <v>4000</v>
      </c>
      <c r="J40" s="37">
        <f t="shared" si="6"/>
        <v>24000</v>
      </c>
      <c r="K40" s="2"/>
      <c r="L40" s="2"/>
      <c r="M40" s="42">
        <v>4000</v>
      </c>
      <c r="N40" s="2"/>
      <c r="O40" s="2"/>
    </row>
    <row r="41" spans="2:15" s="30" customFormat="1" ht="41.25" customHeight="1">
      <c r="B41" s="41" t="s">
        <v>68</v>
      </c>
      <c r="C41" s="43" t="s">
        <v>27</v>
      </c>
      <c r="D41" s="96" t="s">
        <v>83</v>
      </c>
      <c r="E41" s="96"/>
      <c r="F41" s="18" t="s">
        <v>24</v>
      </c>
      <c r="G41" s="23">
        <v>12</v>
      </c>
      <c r="H41" s="24">
        <v>1</v>
      </c>
      <c r="I41" s="42">
        <v>2000</v>
      </c>
      <c r="J41" s="37">
        <f t="shared" si="6"/>
        <v>24000</v>
      </c>
      <c r="K41" s="23">
        <v>1</v>
      </c>
      <c r="L41" s="24">
        <v>1</v>
      </c>
      <c r="M41" s="42">
        <v>2000</v>
      </c>
      <c r="N41" s="37">
        <f t="shared" ref="N41" si="8">K41*L41*M41</f>
        <v>2000</v>
      </c>
      <c r="O41" s="62" t="s">
        <v>94</v>
      </c>
    </row>
    <row r="42" spans="2:15" ht="18">
      <c r="B42" s="85" t="s">
        <v>33</v>
      </c>
      <c r="C42" s="86"/>
      <c r="D42" s="86"/>
      <c r="E42" s="86"/>
      <c r="F42" s="86"/>
      <c r="G42" s="86"/>
      <c r="H42" s="86"/>
      <c r="I42" s="87"/>
      <c r="J42" s="35">
        <f>SUM(J39:J41)</f>
        <v>63000</v>
      </c>
      <c r="K42" s="70" t="s">
        <v>33</v>
      </c>
      <c r="L42" s="70"/>
      <c r="M42" s="70"/>
      <c r="N42" s="35">
        <f>SUM(N39:N41)</f>
        <v>32000</v>
      </c>
      <c r="O42" s="57"/>
    </row>
    <row r="43" spans="2:15" ht="18">
      <c r="B43" s="31">
        <v>6</v>
      </c>
      <c r="C43" s="88" t="s">
        <v>73</v>
      </c>
      <c r="D43" s="89"/>
      <c r="E43" s="89"/>
      <c r="F43" s="89">
        <f>SUM(J44:J51)</f>
        <v>423214</v>
      </c>
      <c r="G43" s="89"/>
      <c r="H43" s="89"/>
      <c r="I43" s="89"/>
      <c r="J43" s="90"/>
      <c r="K43" s="73"/>
      <c r="L43" s="73"/>
      <c r="M43" s="73"/>
      <c r="N43" s="73"/>
      <c r="O43" s="73"/>
    </row>
    <row r="44" spans="2:15" s="30" customFormat="1" ht="39.75" customHeight="1">
      <c r="B44" s="41" t="s">
        <v>69</v>
      </c>
      <c r="C44" s="43" t="s">
        <v>78</v>
      </c>
      <c r="D44" s="96" t="s">
        <v>31</v>
      </c>
      <c r="E44" s="96"/>
      <c r="F44" s="18" t="s">
        <v>17</v>
      </c>
      <c r="G44" s="23">
        <v>1</v>
      </c>
      <c r="H44" s="24">
        <v>1</v>
      </c>
      <c r="I44" s="42">
        <v>25000</v>
      </c>
      <c r="J44" s="37">
        <f t="shared" ref="J44" si="9">G44*H44*I44</f>
        <v>25000</v>
      </c>
      <c r="K44" s="2"/>
      <c r="L44" s="2"/>
      <c r="M44" s="42">
        <v>25000</v>
      </c>
      <c r="N44" s="2"/>
      <c r="O44" s="2"/>
    </row>
    <row r="45" spans="2:15" ht="18">
      <c r="B45" s="85" t="s">
        <v>33</v>
      </c>
      <c r="C45" s="86"/>
      <c r="D45" s="86"/>
      <c r="E45" s="86"/>
      <c r="F45" s="86"/>
      <c r="G45" s="86"/>
      <c r="H45" s="86"/>
      <c r="I45" s="87"/>
      <c r="J45" s="35">
        <f>SUM(J44)</f>
        <v>25000</v>
      </c>
      <c r="K45" s="70" t="s">
        <v>33</v>
      </c>
      <c r="L45" s="70"/>
      <c r="M45" s="70"/>
      <c r="N45" s="35">
        <f>SUM(N44)</f>
        <v>0</v>
      </c>
      <c r="O45" s="57"/>
    </row>
    <row r="46" spans="2:15" ht="18">
      <c r="B46" s="44">
        <v>7</v>
      </c>
      <c r="C46" s="45" t="s">
        <v>34</v>
      </c>
      <c r="D46" s="16"/>
      <c r="E46" s="17"/>
      <c r="F46" s="46"/>
      <c r="G46" s="47"/>
      <c r="H46" s="47"/>
      <c r="I46" s="47"/>
      <c r="J46" s="48"/>
      <c r="K46" s="73"/>
      <c r="L46" s="73"/>
      <c r="M46" s="73"/>
      <c r="N46" s="73"/>
      <c r="O46" s="73"/>
    </row>
    <row r="47" spans="2:15" s="30" customFormat="1" ht="17.25">
      <c r="B47" s="32" t="s">
        <v>76</v>
      </c>
      <c r="C47" s="20" t="s">
        <v>75</v>
      </c>
      <c r="D47" s="74" t="s">
        <v>74</v>
      </c>
      <c r="E47" s="75"/>
      <c r="F47" s="18" t="s">
        <v>35</v>
      </c>
      <c r="G47" s="34">
        <v>0</v>
      </c>
      <c r="H47" s="34">
        <v>1</v>
      </c>
      <c r="I47" s="42">
        <v>3000</v>
      </c>
      <c r="J47" s="35">
        <f>G47*H47*I47</f>
        <v>0</v>
      </c>
      <c r="K47" s="2"/>
      <c r="L47" s="2"/>
      <c r="M47" s="2"/>
      <c r="N47" s="2"/>
      <c r="O47" s="2"/>
    </row>
    <row r="48" spans="2:15" ht="18">
      <c r="B48" s="85" t="s">
        <v>33</v>
      </c>
      <c r="C48" s="86"/>
      <c r="D48" s="86"/>
      <c r="E48" s="86"/>
      <c r="F48" s="86"/>
      <c r="G48" s="86"/>
      <c r="H48" s="86"/>
      <c r="I48" s="87"/>
      <c r="J48" s="35">
        <f>SUM(J47)</f>
        <v>0</v>
      </c>
      <c r="K48" s="70" t="s">
        <v>33</v>
      </c>
      <c r="L48" s="70"/>
      <c r="M48" s="70"/>
      <c r="N48" s="35">
        <f>SUM(N47)</f>
        <v>0</v>
      </c>
      <c r="O48" s="57"/>
    </row>
    <row r="49" spans="2:15" ht="18">
      <c r="B49" s="99" t="s">
        <v>36</v>
      </c>
      <c r="C49" s="100"/>
      <c r="D49" s="100"/>
      <c r="E49" s="100"/>
      <c r="F49" s="100"/>
      <c r="G49" s="100"/>
      <c r="H49" s="100"/>
      <c r="I49" s="101"/>
      <c r="J49" s="49">
        <f>J22+J27+J34+J37+J42+J45+J47</f>
        <v>191000</v>
      </c>
      <c r="K49" s="57"/>
      <c r="L49" s="57"/>
      <c r="M49" s="57"/>
      <c r="N49" s="49">
        <f>N22+N27+N34+N37+N42+N45+N47</f>
        <v>63300</v>
      </c>
      <c r="O49" s="57"/>
    </row>
    <row r="50" spans="2:15" ht="18">
      <c r="B50" s="99" t="s">
        <v>84</v>
      </c>
      <c r="C50" s="100"/>
      <c r="D50" s="100"/>
      <c r="E50" s="100" t="s">
        <v>80</v>
      </c>
      <c r="F50" s="100"/>
      <c r="G50" s="100"/>
      <c r="H50" s="100"/>
      <c r="I50" s="101"/>
      <c r="J50" s="49">
        <f>J49*90%</f>
        <v>171900</v>
      </c>
      <c r="K50" s="57"/>
      <c r="L50" s="57"/>
      <c r="M50" s="57"/>
      <c r="N50" s="49">
        <f>N49*90%</f>
        <v>56970</v>
      </c>
      <c r="O50" s="57"/>
    </row>
    <row r="51" spans="2:15" s="52" customFormat="1" ht="18">
      <c r="B51" s="31"/>
      <c r="C51" s="51" t="s">
        <v>5</v>
      </c>
      <c r="D51" s="97">
        <v>0.06</v>
      </c>
      <c r="E51" s="98"/>
      <c r="F51" s="53"/>
      <c r="G51" s="53"/>
      <c r="H51" s="53"/>
      <c r="I51" s="54"/>
      <c r="J51" s="49">
        <f>J50*D51</f>
        <v>10314</v>
      </c>
      <c r="K51" s="60"/>
      <c r="L51" s="60"/>
      <c r="M51" s="60"/>
      <c r="N51" s="49">
        <f>N50*D51</f>
        <v>3418.2</v>
      </c>
      <c r="O51" s="60"/>
    </row>
    <row r="52" spans="2:15" ht="34.5" customHeight="1">
      <c r="B52" s="99" t="s">
        <v>81</v>
      </c>
      <c r="C52" s="100"/>
      <c r="D52" s="100"/>
      <c r="E52" s="100"/>
      <c r="F52" s="100"/>
      <c r="G52" s="100"/>
      <c r="H52" s="100"/>
      <c r="I52" s="101"/>
      <c r="J52" s="55">
        <f>J50+J51</f>
        <v>182214</v>
      </c>
      <c r="K52" s="57"/>
      <c r="L52" s="57"/>
      <c r="M52" s="57"/>
      <c r="N52" s="55">
        <f>N50+N51</f>
        <v>60388.2</v>
      </c>
      <c r="O52" s="57"/>
    </row>
  </sheetData>
  <mergeCells count="66">
    <mergeCell ref="D51:E51"/>
    <mergeCell ref="B48:I48"/>
    <mergeCell ref="B52:I52"/>
    <mergeCell ref="B49:I49"/>
    <mergeCell ref="B50:I50"/>
    <mergeCell ref="C35:J35"/>
    <mergeCell ref="C38:J38"/>
    <mergeCell ref="C43:J43"/>
    <mergeCell ref="B45:I45"/>
    <mergeCell ref="D47:E47"/>
    <mergeCell ref="D36:E36"/>
    <mergeCell ref="D39:E39"/>
    <mergeCell ref="D40:E40"/>
    <mergeCell ref="D41:E41"/>
    <mergeCell ref="D44:E44"/>
    <mergeCell ref="B37:I37"/>
    <mergeCell ref="B42:I42"/>
    <mergeCell ref="B27:I27"/>
    <mergeCell ref="C28:J28"/>
    <mergeCell ref="D29:E29"/>
    <mergeCell ref="D30:E30"/>
    <mergeCell ref="B34:I34"/>
    <mergeCell ref="D33:E33"/>
    <mergeCell ref="D31:E31"/>
    <mergeCell ref="D32:E32"/>
    <mergeCell ref="B14:C14"/>
    <mergeCell ref="B15:C15"/>
    <mergeCell ref="D15:E15"/>
    <mergeCell ref="D14:E14"/>
    <mergeCell ref="B18:J18"/>
    <mergeCell ref="D8:E8"/>
    <mergeCell ref="D9:E9"/>
    <mergeCell ref="D10:E10"/>
    <mergeCell ref="B12:C12"/>
    <mergeCell ref="B13:C13"/>
    <mergeCell ref="D25:E25"/>
    <mergeCell ref="D26:E26"/>
    <mergeCell ref="D21:E21"/>
    <mergeCell ref="D13:E13"/>
    <mergeCell ref="B2:E2"/>
    <mergeCell ref="D3:E3"/>
    <mergeCell ref="D4:E4"/>
    <mergeCell ref="D11:E11"/>
    <mergeCell ref="D12:E12"/>
    <mergeCell ref="D5:E5"/>
    <mergeCell ref="D6:E6"/>
    <mergeCell ref="D7:E7"/>
    <mergeCell ref="D24:E24"/>
    <mergeCell ref="B22:I22"/>
    <mergeCell ref="C20:J20"/>
    <mergeCell ref="C23:J23"/>
    <mergeCell ref="K48:M48"/>
    <mergeCell ref="K34:M34"/>
    <mergeCell ref="K18:O18"/>
    <mergeCell ref="K22:M22"/>
    <mergeCell ref="K20:O20"/>
    <mergeCell ref="K23:O23"/>
    <mergeCell ref="K28:O28"/>
    <mergeCell ref="K35:O35"/>
    <mergeCell ref="K38:O38"/>
    <mergeCell ref="K43:O43"/>
    <mergeCell ref="K46:O46"/>
    <mergeCell ref="K27:M27"/>
    <mergeCell ref="K37:M37"/>
    <mergeCell ref="K42:M42"/>
    <mergeCell ref="K45:M45"/>
  </mergeCells>
  <phoneticPr fontId="7" type="noConversion"/>
  <pageMargins left="0.7" right="0.7" top="0.75" bottom="0.75" header="0.3" footer="0.3"/>
  <pageSetup paperSize="9" scale="46" orientation="portrait" verticalDpi="0" r:id="rId1"/>
  <ignoredErrors>
    <ignoredError sqref="J34 J27 J42 B14" formula="1"/>
    <ignoredError sqref="B38 B35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2020能力学院平台运维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2020-07-07T02:27:49Z</dcterms:modified>
</cp:coreProperties>
</file>