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userName="行政人事部孙淇" algorithmName="SHA-512" hashValue="fiOYq5TQhzqgGxtB27saPMEBIwkTId7eaoumjxFKJGtFZ7eXgkioRLv28I3Q9RGJyiRUFS5wSHzVosGfRcbd6w==" saltValue="d1A9GT6is0+hCaPnC6dhew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.yuan\Desktop\"/>
    </mc:Choice>
  </mc:AlternateContent>
  <bookViews>
    <workbookView xWindow="0" yWindow="0" windowWidth="10670" windowHeight="553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C6" i="4" l="1"/>
  <c r="I6" i="4"/>
  <c r="O6" i="4"/>
  <c r="P6" i="4"/>
  <c r="Q6" i="4" l="1"/>
  <c r="S6" i="4"/>
  <c r="H11" i="4" l="1"/>
  <c r="J11" i="4"/>
  <c r="K11" i="4"/>
  <c r="L11" i="4"/>
  <c r="E17" i="4" s="1"/>
  <c r="I4" i="4"/>
  <c r="I3" i="4"/>
  <c r="I5" i="4"/>
  <c r="I11" i="4" l="1"/>
  <c r="R11" i="4"/>
  <c r="C4" i="4" l="1"/>
  <c r="M11" i="4" l="1"/>
  <c r="G4" i="4"/>
  <c r="N4" i="4"/>
  <c r="O4" i="4" l="1"/>
  <c r="Q4" i="4" l="1"/>
  <c r="S4" i="4"/>
  <c r="C5" i="4" l="1"/>
  <c r="N5" i="4" s="1"/>
  <c r="O5" i="4" l="1"/>
  <c r="G5" i="4"/>
  <c r="Q5" i="4" l="1"/>
  <c r="D11" i="4"/>
  <c r="E11" i="4" l="1"/>
  <c r="S5" i="4"/>
  <c r="F11" i="4" l="1"/>
  <c r="B11" i="4" l="1"/>
  <c r="C3" i="4" l="1"/>
  <c r="G3" i="4" l="1"/>
  <c r="N3" i="4" s="1"/>
  <c r="O3" i="4" l="1"/>
  <c r="Q3" i="4" l="1"/>
  <c r="S3" i="4"/>
  <c r="C11" i="4"/>
  <c r="N11" i="4"/>
  <c r="E16" i="4" s="1"/>
  <c r="P11" i="4" l="1"/>
  <c r="E15" i="4" s="1"/>
  <c r="G11" i="4"/>
  <c r="Q11" i="4" l="1"/>
  <c r="O11" i="4"/>
  <c r="E14" i="4" s="1"/>
  <c r="E18" i="4" s="1"/>
  <c r="S11" i="4" l="1"/>
</calcChain>
</file>

<file path=xl/comments1.xml><?xml version="1.0" encoding="utf-8"?>
<comments xmlns="http://schemas.openxmlformats.org/spreadsheetml/2006/main">
  <authors>
    <author>行政人事部孙淇</author>
  </authors>
  <commentList>
    <comment ref="L2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第一次实名验证费用3元，非招行用户每次手续费0.5元</t>
        </r>
      </text>
    </comment>
    <comment ref="A3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税后到手薪资,代周玉瑕ada</t>
        </r>
      </text>
    </comment>
    <comment ref="J3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大楼停车费每月1200元,25.8月与25.9月不产生停车费账单，不扣除补贴</t>
        </r>
      </text>
    </comment>
    <comment ref="A4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代电商部朱怡清</t>
        </r>
      </text>
    </comment>
    <comment ref="K4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每月2000绩效，另外2000扣除1天事假薪资，为1913元</t>
        </r>
      </text>
    </comment>
    <comment ref="A5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保洁阿姨</t>
        </r>
      </text>
    </comment>
  </commentList>
</comments>
</file>

<file path=xl/sharedStrings.xml><?xml version="1.0" encoding="utf-8"?>
<sst xmlns="http://schemas.openxmlformats.org/spreadsheetml/2006/main" count="33" uniqueCount="31">
  <si>
    <t>公司支付五险一金</t>
  </si>
  <si>
    <t>个人支付五险一金</t>
  </si>
  <si>
    <t>个税</t>
  </si>
  <si>
    <t>姓名</t>
    <phoneticPr fontId="3" type="noConversion"/>
  </si>
  <si>
    <t>基础部分</t>
    <phoneticPr fontId="3" type="noConversion"/>
  </si>
  <si>
    <t>备注</t>
    <phoneticPr fontId="3" type="noConversion"/>
  </si>
  <si>
    <t>公司总成本</t>
    <phoneticPr fontId="3" type="noConversion"/>
  </si>
  <si>
    <t>基本薪资</t>
    <phoneticPr fontId="3" type="noConversion"/>
  </si>
  <si>
    <t>基本薪资应发</t>
    <phoneticPr fontId="3" type="noConversion"/>
  </si>
  <si>
    <t>基本薪资实发</t>
    <phoneticPr fontId="3" type="noConversion"/>
  </si>
  <si>
    <t>平台转账金额</t>
    <phoneticPr fontId="3" type="noConversion"/>
  </si>
  <si>
    <t>平台服务费</t>
    <phoneticPr fontId="3" type="noConversion"/>
  </si>
  <si>
    <t>平台部分实发</t>
    <phoneticPr fontId="3" type="noConversion"/>
  </si>
  <si>
    <t>15日发放总计</t>
    <phoneticPr fontId="3" type="noConversion"/>
  </si>
  <si>
    <t>易才服务费</t>
    <phoneticPr fontId="3" type="noConversion"/>
  </si>
  <si>
    <t>沈勇</t>
    <phoneticPr fontId="3" type="noConversion"/>
  </si>
  <si>
    <t>实发</t>
  </si>
  <si>
    <t>平台支付合计</t>
    <phoneticPr fontId="3" type="noConversion"/>
  </si>
  <si>
    <t>蒋小碧</t>
    <phoneticPr fontId="3" type="noConversion"/>
  </si>
  <si>
    <t>手续费</t>
    <phoneticPr fontId="3" type="noConversion"/>
  </si>
  <si>
    <t>补贴</t>
    <phoneticPr fontId="3" type="noConversion"/>
  </si>
  <si>
    <t>绩效</t>
    <phoneticPr fontId="3" type="noConversion"/>
  </si>
  <si>
    <t>综合</t>
    <phoneticPr fontId="3" type="noConversion"/>
  </si>
  <si>
    <t>本月合计</t>
    <phoneticPr fontId="3" type="noConversion"/>
  </si>
  <si>
    <t>手续费</t>
    <phoneticPr fontId="3" type="noConversion"/>
  </si>
  <si>
    <t>综合薪资应发</t>
    <phoneticPr fontId="3" type="noConversion"/>
  </si>
  <si>
    <t>吴京龙</t>
  </si>
  <si>
    <t>第三方平台部分(云才平台-麦田账号）</t>
    <phoneticPr fontId="3" type="noConversion"/>
  </si>
  <si>
    <t>陈波</t>
    <phoneticPr fontId="3" type="noConversion"/>
  </si>
  <si>
    <t>25.6月税费</t>
    <phoneticPr fontId="3" type="noConversion"/>
  </si>
  <si>
    <t>25.7月税费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</si>
</sst>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FF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sz val="11"/>
      <color theme="1"/>
      <name val="华文细黑"/>
      <family val="3"/>
      <charset val="134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rgb="FF00B0F0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3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3" fontId="9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3" fontId="1" fillId="0" borderId="6" xfId="0" applyNumberFormat="1" applyFont="1" applyFill="1" applyBorder="1" applyAlignment="1">
      <alignment horizontal="center" vertical="center"/>
    </xf>
    <xf numFmtId="43" fontId="12" fillId="0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43" fontId="12" fillId="0" borderId="6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8"/>
  <sheetViews>
    <sheetView tabSelected="1" workbookViewId="0">
      <pane xSplit="1" topLeftCell="B1" activePane="topRight" state="frozen"/>
      <selection pane="topRight" activeCell="F8" sqref="F8"/>
    </sheetView>
  </sheetViews>
  <sheetFormatPr defaultRowHeight="14" x14ac:dyDescent="0.25"/>
  <cols>
    <col min="1" max="1" width="7.26953125" customWidth="1"/>
    <col min="2" max="3" width="12" customWidth="1"/>
    <col min="4" max="5" width="10.6328125" customWidth="1"/>
    <col min="6" max="6" width="8.453125" customWidth="1"/>
    <col min="7" max="7" width="11.90625" customWidth="1"/>
    <col min="8" max="8" width="13.6328125" customWidth="1"/>
    <col min="9" max="9" width="13.7265625" customWidth="1"/>
    <col min="10" max="10" width="11.7265625" customWidth="1"/>
    <col min="11" max="11" width="11" customWidth="1"/>
    <col min="12" max="12" width="8.36328125" customWidth="1"/>
    <col min="13" max="13" width="11.36328125" customWidth="1"/>
    <col min="14" max="14" width="13.26953125" customWidth="1"/>
    <col min="15" max="15" width="11.6328125" customWidth="1"/>
    <col min="16" max="16" width="10.90625" customWidth="1"/>
    <col min="17" max="17" width="14.08984375" customWidth="1"/>
    <col min="18" max="18" width="12" customWidth="1"/>
    <col min="19" max="19" width="15.36328125" customWidth="1"/>
    <col min="20" max="20" width="15.6328125" customWidth="1"/>
    <col min="21" max="21" width="19.90625" customWidth="1"/>
  </cols>
  <sheetData>
    <row r="1" spans="1:21" ht="20.149999999999999" customHeight="1" x14ac:dyDescent="0.25">
      <c r="B1" s="31" t="s">
        <v>4</v>
      </c>
      <c r="C1" s="31"/>
      <c r="D1" s="31"/>
      <c r="E1" s="31"/>
      <c r="F1" s="31"/>
      <c r="G1" s="31"/>
      <c r="H1" s="29" t="s">
        <v>27</v>
      </c>
      <c r="I1" s="31"/>
      <c r="J1" s="31"/>
      <c r="K1" s="31"/>
      <c r="L1" s="31"/>
      <c r="M1" s="31"/>
      <c r="N1" s="29"/>
      <c r="O1" s="29"/>
      <c r="P1" s="29"/>
      <c r="Q1" s="29"/>
      <c r="R1" s="9"/>
      <c r="T1" s="7" t="s">
        <v>5</v>
      </c>
    </row>
    <row r="2" spans="1:21" s="1" customFormat="1" ht="20.149999999999999" customHeight="1" x14ac:dyDescent="0.25">
      <c r="A2" s="13" t="s">
        <v>3</v>
      </c>
      <c r="B2" s="10" t="s">
        <v>7</v>
      </c>
      <c r="C2" s="2" t="s">
        <v>8</v>
      </c>
      <c r="D2" s="2" t="s">
        <v>0</v>
      </c>
      <c r="E2" s="2" t="s">
        <v>1</v>
      </c>
      <c r="F2" s="2" t="s">
        <v>2</v>
      </c>
      <c r="G2" s="17" t="s">
        <v>9</v>
      </c>
      <c r="H2" s="26" t="s">
        <v>22</v>
      </c>
      <c r="I2" s="24" t="s">
        <v>25</v>
      </c>
      <c r="J2" s="2" t="s">
        <v>20</v>
      </c>
      <c r="K2" s="2" t="s">
        <v>21</v>
      </c>
      <c r="L2" s="23" t="s">
        <v>19</v>
      </c>
      <c r="M2" s="23" t="s">
        <v>29</v>
      </c>
      <c r="N2" s="20" t="s">
        <v>12</v>
      </c>
      <c r="O2" s="2" t="s">
        <v>11</v>
      </c>
      <c r="P2" s="2" t="s">
        <v>30</v>
      </c>
      <c r="Q2" s="18" t="s">
        <v>10</v>
      </c>
      <c r="R2" s="2" t="s">
        <v>14</v>
      </c>
      <c r="S2" s="2" t="s">
        <v>6</v>
      </c>
    </row>
    <row r="3" spans="1:21" ht="20.149999999999999" customHeight="1" x14ac:dyDescent="0.25">
      <c r="A3" s="14" t="s">
        <v>15</v>
      </c>
      <c r="B3" s="3">
        <v>8840</v>
      </c>
      <c r="C3" s="3">
        <f t="shared" ref="C3:C5" si="0">B3</f>
        <v>8840</v>
      </c>
      <c r="D3" s="3">
        <v>2620.48</v>
      </c>
      <c r="E3" s="3">
        <v>1400</v>
      </c>
      <c r="F3" s="3">
        <v>73.2</v>
      </c>
      <c r="G3" s="3">
        <f>C3-E3-F3</f>
        <v>7366.8</v>
      </c>
      <c r="H3" s="27">
        <v>12000</v>
      </c>
      <c r="I3" s="25">
        <f>H3</f>
        <v>12000</v>
      </c>
      <c r="J3" s="3">
        <v>-1200</v>
      </c>
      <c r="K3" s="3">
        <v>0</v>
      </c>
      <c r="L3" s="3">
        <v>0</v>
      </c>
      <c r="M3" s="3">
        <v>0</v>
      </c>
      <c r="N3" s="21">
        <f>ROUND(I3-G3+J3+K3-L3-M3,2)</f>
        <v>3433.2</v>
      </c>
      <c r="O3" s="15">
        <f t="shared" ref="O3:O5" si="1">ROUND(N3*6%,2)</f>
        <v>205.99</v>
      </c>
      <c r="P3" s="3">
        <v>98.19</v>
      </c>
      <c r="Q3" s="22">
        <f t="shared" ref="Q3:Q5" si="2">SUM(N3+O3+P3+L3)</f>
        <v>3737.3799999999997</v>
      </c>
      <c r="R3" s="3"/>
      <c r="S3" s="3">
        <f>G3+D3+N3+O3+P3+R3</f>
        <v>13724.66</v>
      </c>
      <c r="T3" s="8"/>
      <c r="U3" s="11"/>
    </row>
    <row r="4" spans="1:21" ht="20.149999999999999" customHeight="1" x14ac:dyDescent="0.25">
      <c r="A4" s="28" t="s">
        <v>26</v>
      </c>
      <c r="B4" s="3">
        <v>0</v>
      </c>
      <c r="C4" s="3">
        <f t="shared" si="0"/>
        <v>0</v>
      </c>
      <c r="D4" s="3">
        <v>0</v>
      </c>
      <c r="E4" s="3">
        <v>0</v>
      </c>
      <c r="F4" s="3">
        <v>0</v>
      </c>
      <c r="G4" s="3">
        <f>C4-E4-F4</f>
        <v>0</v>
      </c>
      <c r="H4" s="27">
        <v>0</v>
      </c>
      <c r="I4" s="25">
        <f>H4/21.75*7*(21.75/22)</f>
        <v>0</v>
      </c>
      <c r="J4" s="3">
        <v>0</v>
      </c>
      <c r="K4" s="3">
        <v>3913.04</v>
      </c>
      <c r="L4" s="3">
        <v>0</v>
      </c>
      <c r="M4" s="3">
        <v>111.22</v>
      </c>
      <c r="N4" s="21">
        <f>ROUND(I4-C4+J4+K4-L4-M4,2)</f>
        <v>3801.82</v>
      </c>
      <c r="O4" s="15">
        <f t="shared" si="1"/>
        <v>228.11</v>
      </c>
      <c r="P4" s="3">
        <v>108.74</v>
      </c>
      <c r="Q4" s="22">
        <f t="shared" si="2"/>
        <v>4138.67</v>
      </c>
      <c r="R4" s="3"/>
      <c r="S4" s="3">
        <f>G4+D4+N4+O4+P4+R4</f>
        <v>4138.67</v>
      </c>
      <c r="T4" s="8"/>
      <c r="U4" s="11"/>
    </row>
    <row r="5" spans="1:21" ht="20.149999999999999" customHeight="1" x14ac:dyDescent="0.25">
      <c r="A5" s="14" t="s">
        <v>18</v>
      </c>
      <c r="B5" s="3">
        <v>0</v>
      </c>
      <c r="C5" s="3">
        <f t="shared" si="0"/>
        <v>0</v>
      </c>
      <c r="D5" s="3">
        <v>0</v>
      </c>
      <c r="E5" s="3">
        <v>0</v>
      </c>
      <c r="F5" s="3">
        <v>0</v>
      </c>
      <c r="G5" s="3">
        <f t="shared" ref="G5" si="3">C5-E5-F5</f>
        <v>0</v>
      </c>
      <c r="H5" s="27">
        <v>2100</v>
      </c>
      <c r="I5" s="25">
        <f>H5</f>
        <v>2100</v>
      </c>
      <c r="J5" s="3">
        <v>0</v>
      </c>
      <c r="K5" s="3">
        <v>0</v>
      </c>
      <c r="L5" s="3">
        <v>0</v>
      </c>
      <c r="M5" s="3">
        <v>58.39</v>
      </c>
      <c r="N5" s="21">
        <f>ROUND(I5-C5+J5+K5-L5-M5,2)</f>
        <v>2041.61</v>
      </c>
      <c r="O5" s="15">
        <f t="shared" si="1"/>
        <v>122.5</v>
      </c>
      <c r="P5" s="3">
        <v>58.39</v>
      </c>
      <c r="Q5" s="22">
        <f t="shared" si="2"/>
        <v>2222.4999999999995</v>
      </c>
      <c r="R5" s="3"/>
      <c r="S5" s="3">
        <f>G5+D5+N5+O5+P5+R5</f>
        <v>2222.4999999999995</v>
      </c>
      <c r="T5" s="8"/>
      <c r="U5" s="11"/>
    </row>
    <row r="6" spans="1:21" ht="20.149999999999999" customHeight="1" x14ac:dyDescent="0.25">
      <c r="A6" s="28" t="s">
        <v>28</v>
      </c>
      <c r="B6" s="3">
        <v>0</v>
      </c>
      <c r="C6" s="3">
        <f t="shared" ref="C6" si="4">B6</f>
        <v>0</v>
      </c>
      <c r="D6" s="3">
        <v>0</v>
      </c>
      <c r="E6" s="3">
        <v>0</v>
      </c>
      <c r="F6" s="3">
        <v>0</v>
      </c>
      <c r="G6" s="3">
        <v>0</v>
      </c>
      <c r="H6" s="27">
        <v>0</v>
      </c>
      <c r="I6" s="25">
        <f>H6/21.75*7*(21.75/22)</f>
        <v>0</v>
      </c>
      <c r="J6" s="3">
        <v>0</v>
      </c>
      <c r="K6" s="3">
        <v>0</v>
      </c>
      <c r="L6" s="3">
        <v>0</v>
      </c>
      <c r="M6" s="3">
        <v>0</v>
      </c>
      <c r="N6" s="21">
        <v>0</v>
      </c>
      <c r="O6" s="15">
        <f t="shared" ref="O6" si="5">ROUND(N6*6%,2)</f>
        <v>0</v>
      </c>
      <c r="P6" s="3">
        <f t="shared" ref="P6" si="6">ROUND(N6*2.86%,2)</f>
        <v>0</v>
      </c>
      <c r="Q6" s="22">
        <f t="shared" ref="Q6" si="7">SUM(N6+O6+P6+L6)</f>
        <v>0</v>
      </c>
      <c r="R6" s="3"/>
      <c r="S6" s="3">
        <f>G6+D6+N6+O6+P6+R6</f>
        <v>0</v>
      </c>
      <c r="T6" s="8"/>
      <c r="U6" s="11"/>
    </row>
    <row r="7" spans="1:21" ht="20.149999999999999" customHeight="1" x14ac:dyDescent="0.25">
      <c r="A7" s="14"/>
      <c r="B7" s="15"/>
      <c r="C7" s="15"/>
      <c r="D7" s="15"/>
      <c r="E7" s="15"/>
      <c r="F7" s="15"/>
      <c r="G7" s="15"/>
      <c r="H7" s="3"/>
      <c r="I7" s="3"/>
      <c r="J7" s="3"/>
      <c r="K7" s="3"/>
      <c r="L7" s="3"/>
      <c r="M7" s="3"/>
      <c r="N7" s="21"/>
      <c r="O7" s="3"/>
      <c r="P7" s="3"/>
      <c r="Q7" s="16"/>
      <c r="R7" s="3"/>
      <c r="S7" s="3"/>
      <c r="T7" s="8"/>
      <c r="U7" s="11"/>
    </row>
    <row r="8" spans="1:21" ht="20.149999999999999" customHeight="1" x14ac:dyDescent="0.25">
      <c r="A8" s="14"/>
      <c r="B8" s="15"/>
      <c r="C8" s="15"/>
      <c r="D8" s="15"/>
      <c r="E8" s="15"/>
      <c r="F8" s="15"/>
      <c r="G8" s="15"/>
      <c r="H8" s="3"/>
      <c r="I8" s="3"/>
      <c r="J8" s="3"/>
      <c r="K8" s="3"/>
      <c r="L8" s="3"/>
      <c r="M8" s="3"/>
      <c r="N8" s="21"/>
      <c r="O8" s="3"/>
      <c r="P8" s="3"/>
      <c r="Q8" s="12"/>
      <c r="R8" s="3"/>
      <c r="S8" s="3"/>
      <c r="T8" s="8"/>
      <c r="U8" s="11"/>
    </row>
    <row r="9" spans="1:21" ht="20.149999999999999" customHeight="1" x14ac:dyDescent="0.25">
      <c r="A9" s="4"/>
      <c r="B9" s="15"/>
      <c r="C9" s="15"/>
      <c r="D9" s="15"/>
      <c r="E9" s="15"/>
      <c r="F9" s="15"/>
      <c r="G9" s="15"/>
      <c r="H9" s="3"/>
      <c r="I9" s="19"/>
      <c r="J9" s="3"/>
      <c r="K9" s="3"/>
      <c r="L9" s="19"/>
      <c r="M9" s="19"/>
      <c r="N9" s="3"/>
      <c r="O9" s="3"/>
      <c r="P9" s="3"/>
      <c r="Q9" s="3"/>
      <c r="R9" s="3"/>
      <c r="S9" s="3"/>
      <c r="T9" s="8"/>
      <c r="U9" s="11"/>
    </row>
    <row r="10" spans="1:21" ht="20.25" customHeight="1" x14ac:dyDescent="0.25"/>
    <row r="11" spans="1:21" ht="14.5" x14ac:dyDescent="0.25">
      <c r="A11" s="5" t="s">
        <v>13</v>
      </c>
      <c r="B11" s="6">
        <f t="shared" ref="B11:S11" si="8">ROUND(SUM(B3:B9),2)</f>
        <v>8840</v>
      </c>
      <c r="C11" s="6">
        <f t="shared" si="8"/>
        <v>8840</v>
      </c>
      <c r="D11" s="6">
        <f t="shared" si="8"/>
        <v>2620.48</v>
      </c>
      <c r="E11" s="6">
        <f t="shared" si="8"/>
        <v>1400</v>
      </c>
      <c r="F11" s="6">
        <f t="shared" si="8"/>
        <v>73.2</v>
      </c>
      <c r="G11" s="6">
        <f t="shared" si="8"/>
        <v>7366.8</v>
      </c>
      <c r="H11" s="6">
        <f t="shared" si="8"/>
        <v>14100</v>
      </c>
      <c r="I11" s="6">
        <f t="shared" si="8"/>
        <v>14100</v>
      </c>
      <c r="J11" s="6">
        <f t="shared" si="8"/>
        <v>-1200</v>
      </c>
      <c r="K11" s="6">
        <f t="shared" si="8"/>
        <v>3913.04</v>
      </c>
      <c r="L11" s="6">
        <f t="shared" si="8"/>
        <v>0</v>
      </c>
      <c r="M11" s="6">
        <f t="shared" si="8"/>
        <v>169.61</v>
      </c>
      <c r="N11" s="6">
        <f t="shared" si="8"/>
        <v>9276.6299999999992</v>
      </c>
      <c r="O11" s="6">
        <f t="shared" si="8"/>
        <v>556.6</v>
      </c>
      <c r="P11" s="6">
        <f t="shared" si="8"/>
        <v>265.32</v>
      </c>
      <c r="Q11" s="6">
        <f t="shared" si="8"/>
        <v>10098.549999999999</v>
      </c>
      <c r="R11" s="6">
        <f t="shared" si="8"/>
        <v>0</v>
      </c>
      <c r="S11" s="6">
        <f t="shared" si="8"/>
        <v>20085.830000000002</v>
      </c>
    </row>
    <row r="13" spans="1:21" x14ac:dyDescent="0.25">
      <c r="B13" s="29" t="s">
        <v>23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21" ht="17" x14ac:dyDescent="0.25">
      <c r="B14" s="32" t="s">
        <v>11</v>
      </c>
      <c r="C14" s="32"/>
      <c r="D14" s="32"/>
      <c r="E14" s="32">
        <f>O11</f>
        <v>556.6</v>
      </c>
      <c r="F14" s="32"/>
      <c r="G14" s="32"/>
      <c r="H14" s="32"/>
      <c r="I14" s="32"/>
      <c r="J14" s="32"/>
      <c r="K14" s="32"/>
      <c r="L14" s="32"/>
    </row>
    <row r="15" spans="1:21" ht="17" x14ac:dyDescent="0.25">
      <c r="B15" s="32" t="s">
        <v>2</v>
      </c>
      <c r="C15" s="32"/>
      <c r="D15" s="32"/>
      <c r="E15" s="32">
        <f>P11</f>
        <v>265.32</v>
      </c>
      <c r="F15" s="32"/>
      <c r="G15" s="32"/>
      <c r="H15" s="32"/>
      <c r="I15" s="32"/>
      <c r="J15" s="32"/>
      <c r="K15" s="32"/>
      <c r="L15" s="32"/>
    </row>
    <row r="16" spans="1:21" ht="17" x14ac:dyDescent="0.25">
      <c r="B16" s="32" t="s">
        <v>16</v>
      </c>
      <c r="C16" s="32"/>
      <c r="D16" s="32"/>
      <c r="E16" s="32">
        <f>N11</f>
        <v>9276.6299999999992</v>
      </c>
      <c r="F16" s="32"/>
      <c r="G16" s="32"/>
      <c r="H16" s="32"/>
      <c r="I16" s="32"/>
      <c r="J16" s="32"/>
      <c r="K16" s="32"/>
      <c r="L16" s="32"/>
    </row>
    <row r="17" spans="2:12" ht="17" x14ac:dyDescent="0.25">
      <c r="B17" s="34" t="s">
        <v>24</v>
      </c>
      <c r="C17" s="35"/>
      <c r="D17" s="36"/>
      <c r="E17" s="34">
        <f>L11</f>
        <v>0</v>
      </c>
      <c r="F17" s="35"/>
      <c r="G17" s="35"/>
      <c r="H17" s="35"/>
      <c r="I17" s="35"/>
      <c r="J17" s="35"/>
      <c r="K17" s="35"/>
      <c r="L17" s="36"/>
    </row>
    <row r="18" spans="2:12" ht="17" x14ac:dyDescent="0.25">
      <c r="B18" s="33" t="s">
        <v>17</v>
      </c>
      <c r="C18" s="33"/>
      <c r="D18" s="33"/>
      <c r="E18" s="33">
        <f>SUM(E14:E17)</f>
        <v>10098.549999999999</v>
      </c>
      <c r="F18" s="33"/>
      <c r="G18" s="33"/>
      <c r="H18" s="33"/>
      <c r="I18" s="33"/>
      <c r="J18" s="33"/>
      <c r="K18" s="33"/>
      <c r="L18" s="33"/>
    </row>
  </sheetData>
  <mergeCells count="13">
    <mergeCell ref="B15:D15"/>
    <mergeCell ref="E15:L15"/>
    <mergeCell ref="B16:D16"/>
    <mergeCell ref="B18:D18"/>
    <mergeCell ref="E16:L16"/>
    <mergeCell ref="E18:L18"/>
    <mergeCell ref="B17:D17"/>
    <mergeCell ref="E17:L17"/>
    <mergeCell ref="B13:L13"/>
    <mergeCell ref="B1:G1"/>
    <mergeCell ref="H1:Q1"/>
    <mergeCell ref="B14:D14"/>
    <mergeCell ref="E14:L14"/>
  </mergeCells>
  <phoneticPr fontId="3" type="noConversion"/>
  <conditionalFormatting sqref="A11 A3:A9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袁晶晶</cp:lastModifiedBy>
  <cp:lastPrinted>2025-03-06T03:08:34Z</cp:lastPrinted>
  <dcterms:created xsi:type="dcterms:W3CDTF">2006-09-16T08:00:00Z</dcterms:created>
  <dcterms:modified xsi:type="dcterms:W3CDTF">2025-08-15T05:25:10Z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32B685D2F56035B369CD51659713CC32_43</vt:lpwstr>
  </property>
  <property fmtid="{D5CDD505-2E9C-101B-9397-08002B2CF9AE}" pid="3" name="KSOProductBuildVer">
    <vt:lpwstr>2052-6.2.2.8394</vt:lpwstr>
  </property>
</Properties>
</file>