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纽迪希亚\慢病筛查平台\最终版\"/>
    </mc:Choice>
  </mc:AlternateContent>
  <bookViews>
    <workbookView xWindow="0" yWindow="0" windowWidth="25200" windowHeight="12090" firstSheet="1" activeTab="1"/>
  </bookViews>
  <sheets>
    <sheet name="微信平台+计算器、12月运维版" sheetId="2" state="hidden" r:id="rId1"/>
    <sheet name="老年科&amp;神经内科住院患者营养筛查" sheetId="3" r:id="rId2"/>
  </sheets>
  <calcPr calcId="152511"/>
</workbook>
</file>

<file path=xl/calcChain.xml><?xml version="1.0" encoding="utf-8"?>
<calcChain xmlns="http://schemas.openxmlformats.org/spreadsheetml/2006/main">
  <c r="K43" i="3" l="1"/>
  <c r="K42" i="3"/>
  <c r="K40" i="3"/>
  <c r="J38" i="3" l="1"/>
  <c r="J37" i="3"/>
  <c r="J36" i="3"/>
  <c r="J35" i="3"/>
  <c r="J32" i="3"/>
  <c r="J31" i="3" s="1"/>
  <c r="J29" i="3"/>
  <c r="J28" i="3" s="1"/>
  <c r="J26" i="3"/>
  <c r="J25" i="3"/>
  <c r="J24" i="3"/>
  <c r="J21" i="3"/>
  <c r="J20" i="3" s="1"/>
  <c r="J18" i="3"/>
  <c r="J17" i="3"/>
  <c r="J16" i="3"/>
  <c r="J15" i="3"/>
  <c r="J14" i="3"/>
  <c r="J13" i="3"/>
  <c r="J12" i="3"/>
  <c r="J11" i="3"/>
  <c r="J10" i="3"/>
  <c r="J9" i="3"/>
  <c r="J8" i="3"/>
  <c r="J7" i="3"/>
  <c r="J6" i="3"/>
  <c r="J5" i="3"/>
  <c r="J4" i="3"/>
  <c r="K62" i="2"/>
  <c r="K61" i="2"/>
  <c r="K60" i="2"/>
  <c r="K59" i="2"/>
  <c r="D10" i="2" s="1"/>
  <c r="K58" i="2"/>
  <c r="K57" i="2" s="1"/>
  <c r="D9" i="2" s="1"/>
  <c r="K56" i="2"/>
  <c r="K55" i="2"/>
  <c r="K53" i="2"/>
  <c r="K52" i="2"/>
  <c r="K51" i="2"/>
  <c r="K50" i="2"/>
  <c r="K49" i="2"/>
  <c r="K48" i="2"/>
  <c r="K47" i="2"/>
  <c r="K46" i="2"/>
  <c r="D7" i="2" s="1"/>
  <c r="K45" i="2"/>
  <c r="K44" i="2"/>
  <c r="K43" i="2"/>
  <c r="K42" i="2"/>
  <c r="K41" i="2" s="1"/>
  <c r="K40" i="2"/>
  <c r="K39" i="2"/>
  <c r="K38" i="2"/>
  <c r="K37" i="2"/>
  <c r="K36" i="2"/>
  <c r="K35" i="2"/>
  <c r="K34" i="2"/>
  <c r="K33" i="2"/>
  <c r="K32" i="2"/>
  <c r="K31" i="2"/>
  <c r="K30" i="2"/>
  <c r="K29" i="2"/>
  <c r="K28" i="2"/>
  <c r="K27" i="2"/>
  <c r="K26" i="2"/>
  <c r="K25" i="2"/>
  <c r="K24" i="2"/>
  <c r="K23" i="2"/>
  <c r="K22" i="2"/>
  <c r="K21" i="2"/>
  <c r="K20" i="2"/>
  <c r="K19" i="2"/>
  <c r="K16" i="2" s="1"/>
  <c r="K18" i="2"/>
  <c r="K17" i="2"/>
  <c r="D8" i="2"/>
  <c r="J3" i="3" l="1"/>
  <c r="J23" i="3"/>
  <c r="J34" i="3"/>
  <c r="J40" i="3" s="1"/>
  <c r="D5" i="2"/>
  <c r="K63" i="2"/>
  <c r="D11" i="2" s="1"/>
  <c r="K64" i="2"/>
  <c r="L41" i="2"/>
  <c r="D6" i="2"/>
  <c r="J41" i="3" l="1"/>
  <c r="J42" i="3" s="1"/>
  <c r="D12" i="2"/>
</calcChain>
</file>

<file path=xl/comments1.xml><?xml version="1.0" encoding="utf-8"?>
<comments xmlns="http://schemas.openxmlformats.org/spreadsheetml/2006/main">
  <authors>
    <author>作者</author>
  </authors>
  <commentList>
    <comment ref="H15" authorId="0" shapeId="0">
      <text>
        <r>
          <rPr>
            <b/>
            <sz val="9"/>
            <rFont val="宋体"/>
            <family val="3"/>
            <charset val="134"/>
          </rPr>
          <t xml:space="preserve"> 如计算单位为个/台/天/人，请将具体数量填写在此 </t>
        </r>
      </text>
    </comment>
    <comment ref="I15" authorId="0" shapeId="0">
      <text>
        <r>
          <rPr>
            <b/>
            <sz val="9"/>
            <rFont val="宋体"/>
            <family val="3"/>
            <charset val="134"/>
          </rPr>
          <t>使用次数</t>
        </r>
        <r>
          <rPr>
            <sz val="9"/>
            <rFont val="宋体"/>
            <family val="3"/>
            <charset val="134"/>
          </rPr>
          <t xml:space="preserve">
</t>
        </r>
      </text>
    </comment>
  </commentList>
</comments>
</file>

<file path=xl/comments2.xml><?xml version="1.0" encoding="utf-8"?>
<comments xmlns="http://schemas.openxmlformats.org/spreadsheetml/2006/main">
  <authors>
    <author>作者</author>
  </authors>
  <commentList>
    <comment ref="G2" authorId="0" shapeId="0">
      <text>
        <r>
          <rPr>
            <b/>
            <sz val="9"/>
            <rFont val="宋体"/>
            <family val="3"/>
            <charset val="134"/>
          </rPr>
          <t xml:space="preserve"> 如计算单位为个/台/天/人，请将具体数量填写在此 </t>
        </r>
      </text>
    </comment>
    <comment ref="H2" authorId="0" shapeId="0">
      <text>
        <r>
          <rPr>
            <b/>
            <sz val="9"/>
            <rFont val="宋体"/>
            <family val="3"/>
            <charset val="134"/>
          </rPr>
          <t>使用次数</t>
        </r>
        <r>
          <rPr>
            <sz val="9"/>
            <rFont val="宋体"/>
            <family val="3"/>
            <charset val="134"/>
          </rPr>
          <t xml:space="preserve">
</t>
        </r>
      </text>
    </comment>
  </commentList>
</comments>
</file>

<file path=xl/sharedStrings.xml><?xml version="1.0" encoding="utf-8"?>
<sst xmlns="http://schemas.openxmlformats.org/spreadsheetml/2006/main" count="296" uniqueCount="222">
  <si>
    <t>2018纽迪希亚特配可儿康报价单</t>
  </si>
  <si>
    <t>Agency: must fill in
供应商（填入右边橘色处）</t>
  </si>
  <si>
    <t>上海麦田公共关系咨询有限公司</t>
  </si>
  <si>
    <t>Item</t>
  </si>
  <si>
    <t>Descripation描述</t>
  </si>
  <si>
    <t>报价</t>
  </si>
  <si>
    <t>平台搭建</t>
  </si>
  <si>
    <t>内容整理规划</t>
  </si>
  <si>
    <t>微信内容推送</t>
  </si>
  <si>
    <t>线上活动</t>
  </si>
  <si>
    <t>数据报告</t>
  </si>
  <si>
    <t>人员支持</t>
  </si>
  <si>
    <t>税</t>
  </si>
  <si>
    <t>Total</t>
  </si>
  <si>
    <t>报价明细表 
Quotation Breakdown</t>
  </si>
  <si>
    <t xml:space="preserve">Item  </t>
  </si>
  <si>
    <t>Descripation</t>
  </si>
  <si>
    <t>Unit</t>
  </si>
  <si>
    <t>Qty</t>
  </si>
  <si>
    <t>Time of usage</t>
  </si>
  <si>
    <t>Unit Price</t>
  </si>
  <si>
    <t>Total(RMB)</t>
  </si>
  <si>
    <t>1.0</t>
  </si>
  <si>
    <t>1-1</t>
  </si>
  <si>
    <t>硬件平台</t>
  </si>
  <si>
    <t>C2.2XLARGE16</t>
  </si>
  <si>
    <t>弹性服务器，预计可以控制在600/m(支持不超过同时在线400人)，可容纳注册用户数10万，客户量出现大幅增长需快速追加配置。</t>
  </si>
  <si>
    <t>月</t>
  </si>
  <si>
    <t>其他</t>
  </si>
  <si>
    <t>包括CDN、宽带及存储等</t>
  </si>
  <si>
    <t>1-2</t>
  </si>
  <si>
    <t>主体前端结构</t>
  </si>
  <si>
    <t>酮话美食</t>
  </si>
  <si>
    <t>进入平台问卷调研</t>
  </si>
  <si>
    <t>次</t>
  </si>
  <si>
    <t>美食推荐（板块）</t>
  </si>
  <si>
    <t>CMS内容管理</t>
  </si>
  <si>
    <t>cooking 大咖秀（板块）</t>
  </si>
  <si>
    <t>二期板块项目</t>
  </si>
  <si>
    <t>专属营养师（板块）</t>
  </si>
  <si>
    <t>包括后台数据录入、读取，建立资料库等</t>
  </si>
  <si>
    <t>酮话讲堂</t>
  </si>
  <si>
    <t>生酮指南册（板块）</t>
  </si>
  <si>
    <t>CMS内容管理（含分类）</t>
  </si>
  <si>
    <t>酮话专家课（板块）</t>
  </si>
  <si>
    <t>可儿康产品介绍（板块）</t>
  </si>
  <si>
    <t>扫码验真（板块）</t>
  </si>
  <si>
    <t>二维码读取程序并根据算法验真，验真方法有待确认
与报价金额挂钩</t>
  </si>
  <si>
    <t>项</t>
  </si>
  <si>
    <t>宝妈集合</t>
  </si>
  <si>
    <t>酮话社区（板块）</t>
  </si>
  <si>
    <t>用户发布信息，管理员审核后展示在微信平台，宝妈可以根据主题进入对应社区，以上传图文的方式参与互动，其余麻麻可以为其点赞（每人对每个帖子只可点赞一次）</t>
  </si>
  <si>
    <t>宝妈中心（板块）</t>
  </si>
  <si>
    <t>用户可编辑的只有自己可以看到的记事簿功能（便签，收藏夹，我的称号，个人用户记事本）</t>
  </si>
  <si>
    <t>精彩活动（板块）</t>
  </si>
  <si>
    <t>图文类内容呈现</t>
  </si>
  <si>
    <t>1-3</t>
  </si>
  <si>
    <t>生酮计算器</t>
  </si>
  <si>
    <t>食谱资源数据库嵌入</t>
  </si>
  <si>
    <t>食谱数据库</t>
  </si>
  <si>
    <t>待定</t>
  </si>
  <si>
    <t>生酮计算器（小程序）</t>
  </si>
  <si>
    <t>1、用户输入每日能量及营养比（或营养师推荐）
2、根据用户输入的数据推荐每日饮食计算
3、推荐菜谱，用户加入菜单，并可直观看到热量和营养比匹配情况 
4、后台用户根据数据做相关维度统计
5、所有推荐及数据计算方法由后台录入
6、每日营养计划</t>
  </si>
  <si>
    <t>套</t>
  </si>
  <si>
    <t>UI设计及页面制作</t>
  </si>
  <si>
    <t>UI策划方案</t>
  </si>
  <si>
    <t>页面设计制作</t>
  </si>
  <si>
    <t>页</t>
  </si>
  <si>
    <t>服务器租赁&amp;维护</t>
  </si>
  <si>
    <t>1-4</t>
  </si>
  <si>
    <t>后台</t>
  </si>
  <si>
    <t>图文内容上传编辑和管理后台 涉及所有图文类模块</t>
  </si>
  <si>
    <t>季</t>
  </si>
  <si>
    <t>用户管理和维护模块</t>
  </si>
  <si>
    <t>1-5</t>
  </si>
  <si>
    <t>IT Supplies</t>
  </si>
  <si>
    <t>1年维护</t>
  </si>
  <si>
    <t>包括日常维护，升级、故障处理以及容灾  L2级别 每周1次完整备份</t>
  </si>
  <si>
    <t>5x8支持服务</t>
  </si>
  <si>
    <t>标准工作日内容上传 5*8</t>
  </si>
  <si>
    <t>个</t>
  </si>
  <si>
    <t>公众号推文编辑与审核</t>
  </si>
  <si>
    <t>每个月至多4篇内容带运维和分发</t>
  </si>
  <si>
    <t>篇</t>
  </si>
  <si>
    <t>公众号维护和管理</t>
  </si>
  <si>
    <t>对公众号进行维护管理 包括上拉菜单调整 API升级的调整等</t>
  </si>
  <si>
    <t>2.0</t>
  </si>
  <si>
    <t>2-1</t>
  </si>
  <si>
    <t>平台包装</t>
  </si>
  <si>
    <t>平台整体方案包装</t>
  </si>
  <si>
    <t>2-2</t>
  </si>
  <si>
    <t>创意设计</t>
  </si>
  <si>
    <t>平台logo设计</t>
  </si>
  <si>
    <t>UI风格和主页面以及二级部分主页面的设计</t>
  </si>
  <si>
    <t>交互分析规划</t>
  </si>
  <si>
    <t>3.0</t>
  </si>
  <si>
    <t>3-1</t>
  </si>
  <si>
    <t>微信图文撰写/排版（纯原创）</t>
  </si>
  <si>
    <t>每月一篇推文，为妈妈们推荐更加科学、美味的美食食谱，并附有详细做法。
并包括图片的简单处理、图文的排版美化，以及预览和推送工作。</t>
  </si>
  <si>
    <t>月/篇</t>
  </si>
  <si>
    <t>生酮饮食四个阶段的相关知识纯医学性原创推文，各阶段四篇，共计16篇。
并包括图片的简单处理、图文的排版美化，以及预览和推送工作。</t>
  </si>
  <si>
    <t>日常推送（特定日期如节日等）</t>
  </si>
  <si>
    <t>3-2</t>
  </si>
  <si>
    <t>录播视频</t>
  </si>
  <si>
    <t>“酮”话专家课（板块）</t>
  </si>
  <si>
    <t>采用视频录播形式，进行简单的视频剪辑、修音、处理。
（不含请专家费用）</t>
  </si>
  <si>
    <t>期</t>
  </si>
  <si>
    <t>Cooking大咖秀（建议板块）</t>
  </si>
  <si>
    <t>采用视频录播形式，进行简单的视频剪辑、修音、处理。
（不含请大咖费用）</t>
  </si>
  <si>
    <t>3-3</t>
  </si>
  <si>
    <t>newsletter设计</t>
  </si>
  <si>
    <t>完全原创设计相关的海报和图片。版权归客户方所有，并确保不涉及侵犯第三方版权。</t>
  </si>
  <si>
    <t>张</t>
  </si>
  <si>
    <t>4.0</t>
  </si>
  <si>
    <t>4-1</t>
  </si>
  <si>
    <t>“巧手宝妈”评比活动</t>
  </si>
  <si>
    <t>妈妈们上传自制的生酮料理照片，投稿中选出20位候选巧手妈妈，通过投票数决出前三名，宝妈们可以分享活动链接为自己拉票</t>
  </si>
  <si>
    <t>仅包含执行费用</t>
  </si>
  <si>
    <t>4-2</t>
  </si>
  <si>
    <t>“酮话”妈妈交流群</t>
  </si>
  <si>
    <t>加入群聊，群聊人数达到要求，全员可获得VIP专家课程的在线听讲机会。（不含专家费用）</t>
  </si>
  <si>
    <t>4-3</t>
  </si>
  <si>
    <t>“专家零距离”，语音授课活动</t>
  </si>
  <si>
    <t>不定期邀请专家作客“酮话”妈妈交流群，通过语音来分享知识以及解答问题。（不含专家费用）</t>
  </si>
  <si>
    <t>5.0</t>
  </si>
  <si>
    <t>每月1次报告整理</t>
  </si>
  <si>
    <t>5-1</t>
  </si>
  <si>
    <t>数据报告整理</t>
  </si>
  <si>
    <t>注册用户数据库（月报）</t>
  </si>
  <si>
    <t>6.0</t>
  </si>
  <si>
    <t>6-1</t>
  </si>
  <si>
    <t>医学经理</t>
  </si>
  <si>
    <t>提供专业的医学内容支持（不含“专属营养师”板块的专人解答）</t>
  </si>
  <si>
    <t>人/月</t>
  </si>
  <si>
    <t>6-2</t>
  </si>
  <si>
    <t>客户主任</t>
  </si>
  <si>
    <t>专人微信平台支持 （内容沟通，问题处理）</t>
  </si>
  <si>
    <t>6-3</t>
  </si>
  <si>
    <t>专人社区维护</t>
  </si>
  <si>
    <t>负责上传资料的审核管理</t>
  </si>
  <si>
    <t>7.0</t>
  </si>
  <si>
    <t>税 Tax</t>
  </si>
  <si>
    <t>Total Amount</t>
  </si>
  <si>
    <t>yu</t>
  </si>
  <si>
    <t>1</t>
  </si>
  <si>
    <t>电子数据库平台设计与搭建</t>
  </si>
  <si>
    <t>平台画面设计</t>
  </si>
  <si>
    <t>平台入口画面设计</t>
  </si>
  <si>
    <t>小时</t>
  </si>
  <si>
    <t>系统平台</t>
  </si>
  <si>
    <t>病例主体服务器</t>
  </si>
  <si>
    <t>应用层主服务 用户用户交互和响应式页面计算和处理</t>
  </si>
  <si>
    <t>病例数据库</t>
  </si>
  <si>
    <t>数据存储和管理服务，并提供后台应用和算力支撑。</t>
  </si>
  <si>
    <t>数字证书系统</t>
  </si>
  <si>
    <t>用户数字签名和通讯信道加密(证书签发之日起1年)</t>
  </si>
  <si>
    <t>基础系统开发</t>
  </si>
  <si>
    <t>问卷标准框架和数据结构搭建</t>
  </si>
  <si>
    <t>安全问卷设计对应的数据架构和存储管理，以便于在项目升级或后期增加数据分析和BI类管理机能的兼容性和数据支撑能力</t>
  </si>
  <si>
    <t>人/天</t>
  </si>
  <si>
    <t>页面开发布局开发，首页定制化（包含老年科及神经内科两个页面）</t>
  </si>
  <si>
    <t>包含按照预设计定制首页局部布局和提示物，以及老年、神内两套固定问卷架构。</t>
  </si>
  <si>
    <t>问卷页面逻辑开发和提交数据验证逻辑开发（老年科，神经内科）</t>
  </si>
  <si>
    <t>进行内容格式化和逻辑化数据梳理，降低垃圾数据和非合理数据的控制</t>
  </si>
  <si>
    <t>数据存储和管理</t>
  </si>
  <si>
    <t>问卷提交后服务器端受理、存储和防篡改和防重复逻辑和程序编写</t>
  </si>
  <si>
    <t>问卷内容在线实时查询</t>
  </si>
  <si>
    <t>问卷内容在线查询页面开发</t>
  </si>
  <si>
    <t>内容下载页面开发</t>
  </si>
  <si>
    <t>开发文件清单和下载功能（至少提供100M以上专项下载带宽）</t>
  </si>
  <si>
    <t>报表系统</t>
  </si>
  <si>
    <t>组织架构管理界面开发（神内、老年独立架构）</t>
  </si>
  <si>
    <t>包含基于活动架构的组织架构后端查询和管理、医院的查询和管理，病例收集的阈值管理以及受控的合格兵力数量控制</t>
  </si>
  <si>
    <t>医院与组织架构关联关系导入和建立（老年科、神经内科）</t>
  </si>
  <si>
    <t>按照各层级组织单元进行填写进度汇总和统计（老年科、神经内科）</t>
  </si>
  <si>
    <t>按照组织关联关系构建汇总和统计分析结构的开发</t>
  </si>
  <si>
    <t>按照医院查询进度和统计</t>
  </si>
  <si>
    <t>问卷结果导出</t>
  </si>
  <si>
    <t>支持导出所有问卷的结果性数据 XLS结构</t>
  </si>
  <si>
    <t>2</t>
  </si>
  <si>
    <t>基金会调研采访医生及形成报告的采访费</t>
  </si>
  <si>
    <t>份</t>
  </si>
  <si>
    <t>3</t>
  </si>
  <si>
    <t>研究受访（医生完成病例入组和研究数据接受访谈的含税劳务费）</t>
  </si>
  <si>
    <t>医生完成病例入组和研究数据接受访谈的含税劳务费</t>
  </si>
  <si>
    <t>访谈医生劳务费</t>
  </si>
  <si>
    <t>人/次</t>
  </si>
  <si>
    <t>个人劳务所得税</t>
  </si>
  <si>
    <t>代缴服务费</t>
  </si>
  <si>
    <t>4</t>
  </si>
  <si>
    <t>研究报告</t>
  </si>
  <si>
    <t>研究报告（区域和全国报告撰写）</t>
  </si>
  <si>
    <t>每个科室各4份区域报告，1份全国报告，可供专家解读</t>
  </si>
  <si>
    <t>份/小时</t>
  </si>
  <si>
    <t>5</t>
  </si>
  <si>
    <t>文章撰写</t>
  </si>
  <si>
    <t>篇/小时</t>
  </si>
  <si>
    <t>6</t>
  </si>
  <si>
    <t>项目人员支持服务费</t>
  </si>
  <si>
    <t>资料支持</t>
  </si>
  <si>
    <t>医学服务支持</t>
  </si>
  <si>
    <t>套/页</t>
  </si>
  <si>
    <t>数据统计分析</t>
  </si>
  <si>
    <t>6-4</t>
  </si>
  <si>
    <t>流程管控</t>
  </si>
  <si>
    <t>专人项目支持 （内容沟通，问题处理）</t>
  </si>
  <si>
    <t>小计</t>
  </si>
  <si>
    <t>白求恩公益基金会（10%）</t>
  </si>
  <si>
    <t>Total amount</t>
  </si>
  <si>
    <t>研究相关医学资料收集，医学服务支持，2个科室的伦理资料支持</t>
  </si>
  <si>
    <t>根据老年科、神经内科卒中住院患者营养治疗现状的原始数据，进行数据分析，产出分析报告</t>
  </si>
  <si>
    <t>专家根据老年科和神经内科筛查结果进行分析并撰写研究文章，每个科室各1篇</t>
  </si>
  <si>
    <t>每个科室各1次数据分析，共2份</t>
  </si>
  <si>
    <t>每家医院老年科、神经内科分别完成20例病例后，接受电话访谈进行数据的核对，并形成1份数据报告，老年科100份，神经内科100份，共200份</t>
    <phoneticPr fontId="28" type="noConversion"/>
  </si>
  <si>
    <t>项目前期支持 （项目书、项目执行手册及相关文件撰写）</t>
    <phoneticPr fontId="28" type="noConversion"/>
  </si>
  <si>
    <t>研究采访（基金会调研采访医生的采访费）</t>
    <phoneticPr fontId="28" type="noConversion"/>
  </si>
  <si>
    <t>根据老年科、神经内科卒中住院患者营养治疗现状的原始数据，产出区域与全国的老年科、神经内科卒中住院患者营养风险筛查及治疗现状的研究分析报告各5份，共10份</t>
    <phoneticPr fontId="28" type="noConversion"/>
  </si>
  <si>
    <t>共2篇</t>
    <phoneticPr fontId="28" type="noConversion"/>
  </si>
  <si>
    <t>老年科及神经内科卒中住院患者营养筛查及治疗现状的研究数据分析，老年科100家医院，神经内科100家医院，共200家医院，基金会通过电话方式对多家医院进行电话访谈，核实研究情况</t>
    <phoneticPr fontId="28" type="noConversion"/>
  </si>
  <si>
    <t>基金会通过电话访谈医院负责专家进行调研结果核对整理，保证数据真实有效并符合医院及基金会合规要求</t>
    <phoneticPr fontId="28" type="noConversion"/>
  </si>
  <si>
    <t>附件二：“白求恩·老年科&amp;神经内科住院患者营养筛查及治疗现状研究项目“报价单</t>
    <phoneticPr fontId="28" type="noConversion"/>
  </si>
  <si>
    <t>第一期结算</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</si>
</sst>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76" formatCode="0_);\(0\)"/>
    <numFmt numFmtId="177" formatCode="0.00_);[Red]\(0.00\)"/>
    <numFmt numFmtId="178" formatCode="0.00_ "/>
    <numFmt numFmtId="179" formatCode="_(* #,##0.00_);_(* \(#,##0.00\);_(* &quot;-&quot;??_);_(@_)"/>
  </numFmts>
  <fonts count="30">
    <font>
      <sz val="11"/>
      <color theme="1"/>
      <name val="宋体"/>
      <charset val="134"/>
      <scheme val="minor"/>
    </font>
    <font>
      <sz val="14"/>
      <name val="宋体"/>
      <family val="3"/>
      <charset val="134"/>
    </font>
    <font>
      <sz val="12"/>
      <name val="宋体"/>
      <family val="3"/>
      <charset val="134"/>
    </font>
    <font>
      <sz val="12"/>
      <color rgb="FFFF0000"/>
      <name val="宋体"/>
      <family val="3"/>
      <charset val="134"/>
    </font>
    <font>
      <b/>
      <sz val="30"/>
      <name val="微软雅黑"/>
      <family val="2"/>
      <charset val="134"/>
    </font>
    <font>
      <b/>
      <sz val="12"/>
      <color indexed="9"/>
      <name val="微软雅黑"/>
      <family val="2"/>
      <charset val="134"/>
    </font>
    <font>
      <b/>
      <sz val="11"/>
      <color indexed="9"/>
      <name val="微软雅黑"/>
      <family val="2"/>
      <charset val="134"/>
    </font>
    <font>
      <b/>
      <sz val="14"/>
      <color indexed="8"/>
      <name val="微软雅黑"/>
      <family val="2"/>
      <charset val="134"/>
    </font>
    <font>
      <b/>
      <sz val="14"/>
      <name val="微软雅黑"/>
      <family val="2"/>
      <charset val="134"/>
    </font>
    <font>
      <sz val="12"/>
      <color indexed="8"/>
      <name val="微软雅黑"/>
      <family val="2"/>
      <charset val="134"/>
    </font>
    <font>
      <sz val="12"/>
      <name val="微软雅黑"/>
      <family val="2"/>
      <charset val="134"/>
    </font>
    <font>
      <b/>
      <sz val="12"/>
      <name val="微软雅黑"/>
      <family val="2"/>
      <charset val="134"/>
    </font>
    <font>
      <b/>
      <sz val="14"/>
      <color theme="1"/>
      <name val="微软雅黑"/>
      <family val="2"/>
      <charset val="134"/>
    </font>
    <font>
      <sz val="16"/>
      <name val="微软雅黑"/>
      <family val="2"/>
      <charset val="134"/>
    </font>
    <font>
      <sz val="10"/>
      <color indexed="8"/>
      <name val="微软雅黑"/>
      <family val="2"/>
      <charset val="134"/>
    </font>
    <font>
      <sz val="10"/>
      <color indexed="10"/>
      <name val="微软雅黑"/>
      <family val="2"/>
      <charset val="134"/>
    </font>
    <font>
      <b/>
      <sz val="14"/>
      <color theme="0"/>
      <name val="微软雅黑"/>
      <family val="2"/>
      <charset val="134"/>
    </font>
    <font>
      <sz val="14"/>
      <name val="微软雅黑"/>
      <family val="2"/>
      <charset val="134"/>
    </font>
    <font>
      <b/>
      <sz val="12"/>
      <color indexed="8"/>
      <name val="微软雅黑"/>
      <family val="2"/>
      <charset val="134"/>
    </font>
    <font>
      <sz val="12"/>
      <color theme="0" tint="-0.34998626667073579"/>
      <name val="微软雅黑"/>
      <family val="2"/>
      <charset val="134"/>
    </font>
    <font>
      <sz val="12"/>
      <color theme="1"/>
      <name val="微软雅黑"/>
      <family val="2"/>
      <charset val="134"/>
    </font>
    <font>
      <b/>
      <sz val="12"/>
      <color theme="1"/>
      <name val="微软雅黑"/>
      <family val="2"/>
      <charset val="134"/>
    </font>
    <font>
      <b/>
      <sz val="12"/>
      <name val="宋体"/>
      <family val="3"/>
      <charset val="134"/>
    </font>
    <font>
      <b/>
      <sz val="11"/>
      <name val="微软雅黑"/>
      <family val="2"/>
      <charset val="134"/>
    </font>
    <font>
      <sz val="11"/>
      <name val="ＭＳ Ｐゴシック"/>
      <family val="2"/>
    </font>
    <font>
      <sz val="9"/>
      <name val="Tahoma"/>
      <family val="2"/>
    </font>
    <font>
      <sz val="9"/>
      <name val="宋体"/>
      <family val="3"/>
      <charset val="134"/>
    </font>
    <font>
      <b/>
      <sz val="9"/>
      <name val="宋体"/>
      <family val="3"/>
      <charset val="134"/>
    </font>
    <font>
      <sz val="9"/>
      <name val="宋体"/>
      <family val="3"/>
      <charset val="134"/>
      <scheme val="minor"/>
    </font>
    <font>
      <sz val="11"/>
      <color theme="1"/>
      <name val="宋体"/>
      <charset val="134"/>
      <scheme val="minor"/>
    </font>
  </fonts>
  <fills count="11">
    <fill>
      <patternFill patternType="none"/>
    </fill>
    <fill>
      <patternFill patternType="gray125"/>
    </fill>
    <fill>
      <patternFill patternType="solid">
        <fgColor theme="0"/>
        <bgColor indexed="64"/>
      </patternFill>
    </fill>
    <fill>
      <patternFill patternType="solid">
        <fgColor indexed="56"/>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indexed="19"/>
        <bgColor indexed="64"/>
      </patternFill>
    </fill>
    <fill>
      <patternFill patternType="solid">
        <fgColor rgb="FF000000"/>
        <bgColor indexed="64"/>
      </patternFill>
    </fill>
    <fill>
      <patternFill patternType="solid">
        <fgColor indexed="22"/>
        <bgColor indexed="64"/>
      </patternFill>
    </fill>
    <fill>
      <patternFill patternType="solid">
        <fgColor indexed="1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style="thin">
        <color auto="1"/>
      </top>
      <bottom/>
      <diagonal/>
    </border>
  </borders>
  <cellStyleXfs count="8">
    <xf numFmtId="0" fontId="0" fillId="0" borderId="0"/>
    <xf numFmtId="9" fontId="2" fillId="0" borderId="0" applyFont="0" applyFill="0" applyBorder="0" applyAlignment="0" applyProtection="0"/>
    <xf numFmtId="0" fontId="2" fillId="0" borderId="0"/>
    <xf numFmtId="0" fontId="25" fillId="0" borderId="0">
      <alignment vertical="center"/>
    </xf>
    <xf numFmtId="179" fontId="2" fillId="0" borderId="0" applyFont="0" applyFill="0" applyBorder="0" applyAlignment="0" applyProtection="0"/>
    <xf numFmtId="0" fontId="24" fillId="0" borderId="0"/>
    <xf numFmtId="43" fontId="2" fillId="0" borderId="0" applyFont="0" applyFill="0" applyBorder="0" applyAlignment="0" applyProtection="0"/>
    <xf numFmtId="9" fontId="29" fillId="0" borderId="0" applyFont="0" applyFill="0" applyBorder="0" applyAlignment="0" applyProtection="0">
      <alignment vertical="center"/>
    </xf>
  </cellStyleXfs>
  <cellXfs count="244">
    <xf numFmtId="0" fontId="0" fillId="0" borderId="0" xfId="0"/>
    <xf numFmtId="0" fontId="1" fillId="0" borderId="0" xfId="2" applyFont="1"/>
    <xf numFmtId="0" fontId="2" fillId="0" borderId="0" xfId="2"/>
    <xf numFmtId="0" fontId="2" fillId="0" borderId="0" xfId="2" applyFill="1"/>
    <xf numFmtId="0" fontId="3" fillId="0" borderId="0" xfId="2" applyFont="1"/>
    <xf numFmtId="0" fontId="2" fillId="2" borderId="0" xfId="2" applyFill="1"/>
    <xf numFmtId="0" fontId="2" fillId="0" borderId="0" xfId="2" applyAlignment="1">
      <alignment horizontal="left" vertical="top" wrapText="1"/>
    </xf>
    <xf numFmtId="0" fontId="2" fillId="0" borderId="0" xfId="2" applyAlignment="1">
      <alignment vertical="top" wrapText="1"/>
    </xf>
    <xf numFmtId="0" fontId="2" fillId="0" borderId="0" xfId="2" applyAlignment="1">
      <alignment horizontal="right" vertical="center"/>
    </xf>
    <xf numFmtId="177" fontId="2" fillId="0" borderId="0" xfId="2" applyNumberFormat="1" applyAlignment="1">
      <alignment horizontal="right" vertical="center"/>
    </xf>
    <xf numFmtId="0" fontId="5" fillId="3" borderId="1" xfId="2" applyFont="1" applyFill="1" applyBorder="1" applyAlignment="1">
      <alignment horizontal="center" vertical="center" wrapText="1"/>
    </xf>
    <xf numFmtId="0" fontId="5" fillId="3" borderId="1" xfId="2" applyFont="1" applyFill="1" applyBorder="1" applyAlignment="1">
      <alignment horizontal="left" vertical="top" wrapText="1"/>
    </xf>
    <xf numFmtId="0" fontId="5" fillId="3" borderId="1" xfId="2" applyFont="1" applyFill="1" applyBorder="1" applyAlignment="1">
      <alignment vertical="top" wrapText="1"/>
    </xf>
    <xf numFmtId="0" fontId="5" fillId="3" borderId="1" xfId="2" applyFont="1" applyFill="1" applyBorder="1" applyAlignment="1">
      <alignment horizontal="right" vertical="center" wrapText="1"/>
    </xf>
    <xf numFmtId="176" fontId="6" fillId="3" borderId="1" xfId="2" applyNumberFormat="1" applyFont="1" applyFill="1" applyBorder="1" applyAlignment="1">
      <alignment horizontal="right" vertical="center" wrapText="1"/>
    </xf>
    <xf numFmtId="176" fontId="5" fillId="3" borderId="1" xfId="2" applyNumberFormat="1" applyFont="1" applyFill="1" applyBorder="1" applyAlignment="1">
      <alignment horizontal="right" vertical="center" wrapText="1"/>
    </xf>
    <xf numFmtId="49" fontId="7" fillId="4" borderId="2" xfId="2" applyNumberFormat="1" applyFont="1" applyFill="1" applyBorder="1" applyAlignment="1">
      <alignment horizontal="center" vertical="center"/>
    </xf>
    <xf numFmtId="49" fontId="9" fillId="0" borderId="1" xfId="2" applyNumberFormat="1" applyFont="1" applyFill="1" applyBorder="1" applyAlignment="1">
      <alignment horizontal="center" vertical="center"/>
    </xf>
    <xf numFmtId="0" fontId="10" fillId="0" borderId="1" xfId="2" applyFont="1" applyFill="1" applyBorder="1" applyAlignment="1">
      <alignment vertical="center"/>
    </xf>
    <xf numFmtId="38" fontId="10" fillId="0" borderId="1" xfId="2" applyNumberFormat="1" applyFont="1" applyFill="1" applyBorder="1" applyAlignment="1">
      <alignment horizontal="right" vertical="center" wrapText="1"/>
    </xf>
    <xf numFmtId="0" fontId="10" fillId="0" borderId="1" xfId="2" applyFont="1" applyFill="1" applyBorder="1" applyAlignment="1">
      <alignment horizontal="right" vertical="center"/>
    </xf>
    <xf numFmtId="0" fontId="10" fillId="0" borderId="1" xfId="2" applyFont="1" applyFill="1" applyBorder="1" applyAlignment="1">
      <alignment horizontal="right" vertical="center" wrapText="1"/>
    </xf>
    <xf numFmtId="0" fontId="10" fillId="0" borderId="1" xfId="0" applyFont="1" applyBorder="1" applyAlignment="1">
      <alignment vertical="center" wrapText="1"/>
    </xf>
    <xf numFmtId="49" fontId="10" fillId="0" borderId="8" xfId="2" applyNumberFormat="1" applyFont="1" applyBorder="1" applyAlignment="1">
      <alignment horizontal="center" vertical="center"/>
    </xf>
    <xf numFmtId="0" fontId="10" fillId="0" borderId="8" xfId="2" applyFont="1" applyFill="1" applyBorder="1" applyAlignment="1">
      <alignment horizontal="left" vertical="center"/>
    </xf>
    <xf numFmtId="38" fontId="10" fillId="0" borderId="3" xfId="2" applyNumberFormat="1" applyFont="1" applyFill="1" applyBorder="1" applyAlignment="1">
      <alignment horizontal="left" vertical="top" wrapText="1"/>
    </xf>
    <xf numFmtId="0" fontId="10" fillId="0" borderId="3" xfId="0" applyFont="1" applyBorder="1" applyAlignment="1">
      <alignment vertical="center" wrapText="1"/>
    </xf>
    <xf numFmtId="38" fontId="10" fillId="0" borderId="3" xfId="2" applyNumberFormat="1" applyFont="1" applyFill="1" applyBorder="1" applyAlignment="1">
      <alignment horizontal="right" vertical="center" wrapText="1"/>
    </xf>
    <xf numFmtId="0" fontId="10" fillId="0" borderId="3" xfId="2" applyFont="1" applyFill="1" applyBorder="1" applyAlignment="1">
      <alignment horizontal="right" vertical="center"/>
    </xf>
    <xf numFmtId="0" fontId="10" fillId="0" borderId="3" xfId="2" applyFont="1" applyFill="1" applyBorder="1" applyAlignment="1">
      <alignment horizontal="right" vertical="center" wrapText="1"/>
    </xf>
    <xf numFmtId="0" fontId="10" fillId="0" borderId="1" xfId="3" applyFont="1" applyFill="1" applyBorder="1" applyAlignment="1">
      <alignment horizontal="left" vertical="center" wrapText="1"/>
    </xf>
    <xf numFmtId="38" fontId="10" fillId="0" borderId="1" xfId="2" applyNumberFormat="1" applyFont="1" applyFill="1" applyBorder="1" applyAlignment="1">
      <alignment vertical="top" wrapText="1"/>
    </xf>
    <xf numFmtId="0" fontId="10" fillId="2" borderId="1" xfId="2" applyFont="1" applyFill="1" applyBorder="1" applyAlignment="1">
      <alignment vertical="top" wrapText="1"/>
    </xf>
    <xf numFmtId="0" fontId="10" fillId="0" borderId="1" xfId="2" applyFont="1" applyFill="1" applyBorder="1" applyAlignment="1">
      <alignment horizontal="left" vertical="center" wrapText="1"/>
    </xf>
    <xf numFmtId="38" fontId="10" fillId="0" borderId="1" xfId="2" applyNumberFormat="1" applyFont="1" applyFill="1" applyBorder="1" applyAlignment="1">
      <alignment horizontal="left" vertical="center" wrapText="1"/>
    </xf>
    <xf numFmtId="38" fontId="10" fillId="0" borderId="14" xfId="2" applyNumberFormat="1" applyFont="1" applyFill="1" applyBorder="1" applyAlignment="1">
      <alignment horizontal="left" vertical="top" wrapText="1"/>
    </xf>
    <xf numFmtId="0" fontId="10" fillId="0" borderId="14" xfId="0" applyFont="1" applyBorder="1" applyAlignment="1">
      <alignment vertical="center" wrapText="1"/>
    </xf>
    <xf numFmtId="38" fontId="10" fillId="0" borderId="14" xfId="2" applyNumberFormat="1" applyFont="1" applyFill="1" applyBorder="1" applyAlignment="1">
      <alignment horizontal="right" vertical="center" wrapText="1"/>
    </xf>
    <xf numFmtId="0" fontId="10" fillId="0" borderId="14" xfId="2" applyFont="1" applyFill="1" applyBorder="1" applyAlignment="1">
      <alignment horizontal="right" vertical="center"/>
    </xf>
    <xf numFmtId="38" fontId="10" fillId="0" borderId="1" xfId="2" applyNumberFormat="1" applyFont="1" applyFill="1" applyBorder="1" applyAlignment="1">
      <alignment vertical="center" wrapText="1"/>
    </xf>
    <xf numFmtId="49" fontId="9" fillId="2" borderId="7" xfId="2" applyNumberFormat="1" applyFont="1" applyFill="1" applyBorder="1" applyAlignment="1">
      <alignment horizontal="center" vertical="center"/>
    </xf>
    <xf numFmtId="38" fontId="10" fillId="0" borderId="8" xfId="2" applyNumberFormat="1" applyFont="1" applyBorder="1" applyAlignment="1">
      <alignment horizontal="left" vertical="center" wrapText="1"/>
    </xf>
    <xf numFmtId="0" fontId="10" fillId="0" borderId="14" xfId="3" applyFont="1" applyFill="1" applyBorder="1" applyAlignment="1">
      <alignment horizontal="left" vertical="center"/>
    </xf>
    <xf numFmtId="0" fontId="10" fillId="2" borderId="3" xfId="2" applyFont="1" applyFill="1" applyBorder="1" applyAlignment="1">
      <alignment vertical="top" wrapText="1"/>
    </xf>
    <xf numFmtId="38" fontId="10" fillId="0" borderId="3" xfId="2" applyNumberFormat="1" applyFont="1" applyBorder="1" applyAlignment="1">
      <alignment horizontal="right" vertical="center" wrapText="1"/>
    </xf>
    <xf numFmtId="49" fontId="10" fillId="0" borderId="1" xfId="2" applyNumberFormat="1" applyFont="1" applyFill="1" applyBorder="1" applyAlignment="1">
      <alignment horizontal="center" vertical="center"/>
    </xf>
    <xf numFmtId="0" fontId="10" fillId="0" borderId="1" xfId="2" applyFont="1" applyFill="1" applyBorder="1" applyAlignment="1">
      <alignment horizontal="left" vertical="center"/>
    </xf>
    <xf numFmtId="49" fontId="9" fillId="0" borderId="4" xfId="2" applyNumberFormat="1" applyFont="1" applyFill="1" applyBorder="1" applyAlignment="1">
      <alignment horizontal="center" vertical="center"/>
    </xf>
    <xf numFmtId="0" fontId="10" fillId="0" borderId="4" xfId="2" applyFont="1" applyFill="1" applyBorder="1" applyAlignment="1">
      <alignment vertical="center" wrapText="1"/>
    </xf>
    <xf numFmtId="0" fontId="10" fillId="2" borderId="1" xfId="2" applyFont="1" applyFill="1" applyBorder="1" applyAlignment="1">
      <alignment vertical="center" wrapText="1"/>
    </xf>
    <xf numFmtId="0" fontId="10" fillId="0" borderId="2" xfId="2" applyFont="1" applyFill="1" applyBorder="1" applyAlignment="1">
      <alignment horizontal="left" vertical="center"/>
    </xf>
    <xf numFmtId="0" fontId="11" fillId="2" borderId="1" xfId="2" applyFont="1" applyFill="1" applyBorder="1" applyAlignment="1">
      <alignment horizontal="center" vertical="center"/>
    </xf>
    <xf numFmtId="0" fontId="12" fillId="2" borderId="1" xfId="2" applyFont="1" applyFill="1" applyBorder="1" applyAlignment="1">
      <alignment horizontal="left" vertical="center"/>
    </xf>
    <xf numFmtId="0" fontId="11" fillId="2" borderId="1" xfId="2" applyFont="1" applyFill="1" applyBorder="1" applyAlignment="1">
      <alignment horizontal="left" vertical="top" wrapText="1"/>
    </xf>
    <xf numFmtId="0" fontId="11" fillId="2" borderId="1" xfId="2" applyFont="1" applyFill="1" applyBorder="1" applyAlignment="1">
      <alignment vertical="top" wrapText="1"/>
    </xf>
    <xf numFmtId="0" fontId="11" fillId="2" borderId="1" xfId="2" applyFont="1" applyFill="1" applyBorder="1" applyAlignment="1">
      <alignment horizontal="right" vertical="center"/>
    </xf>
    <xf numFmtId="0" fontId="2" fillId="0" borderId="1" xfId="2" applyBorder="1"/>
    <xf numFmtId="0" fontId="11" fillId="4" borderId="1" xfId="2" applyFont="1" applyFill="1" applyBorder="1" applyAlignment="1">
      <alignment horizontal="left" vertical="center" wrapText="1"/>
    </xf>
    <xf numFmtId="0" fontId="2" fillId="5" borderId="1" xfId="2" applyFill="1" applyBorder="1"/>
    <xf numFmtId="177" fontId="5" fillId="3" borderId="1" xfId="2" applyNumberFormat="1" applyFont="1" applyFill="1" applyBorder="1" applyAlignment="1">
      <alignment horizontal="right" vertical="center" wrapText="1"/>
    </xf>
    <xf numFmtId="178" fontId="8" fillId="4" borderId="5" xfId="2" applyNumberFormat="1" applyFont="1" applyFill="1" applyBorder="1" applyAlignment="1">
      <alignment horizontal="right" vertical="center"/>
    </xf>
    <xf numFmtId="177" fontId="10" fillId="0" borderId="1" xfId="2" applyNumberFormat="1" applyFont="1" applyFill="1" applyBorder="1" applyAlignment="1">
      <alignment horizontal="right" vertical="center"/>
    </xf>
    <xf numFmtId="178" fontId="10" fillId="0" borderId="1" xfId="2" applyNumberFormat="1" applyFont="1" applyFill="1" applyBorder="1" applyAlignment="1">
      <alignment horizontal="right" vertical="center"/>
    </xf>
    <xf numFmtId="177" fontId="10" fillId="0" borderId="5" xfId="2" applyNumberFormat="1" applyFont="1" applyFill="1" applyBorder="1" applyAlignment="1">
      <alignment horizontal="right" vertical="center"/>
    </xf>
    <xf numFmtId="178" fontId="10" fillId="0" borderId="5" xfId="2" applyNumberFormat="1" applyFont="1" applyFill="1" applyBorder="1" applyAlignment="1">
      <alignment horizontal="right" vertical="center"/>
    </xf>
    <xf numFmtId="177" fontId="10" fillId="2" borderId="1" xfId="2" applyNumberFormat="1" applyFont="1" applyFill="1" applyBorder="1" applyAlignment="1">
      <alignment horizontal="right" vertical="center"/>
    </xf>
    <xf numFmtId="177" fontId="10" fillId="0" borderId="1" xfId="2" applyNumberFormat="1" applyFont="1" applyBorder="1" applyAlignment="1">
      <alignment horizontal="right" vertical="center"/>
    </xf>
    <xf numFmtId="178" fontId="10" fillId="2" borderId="1" xfId="2" applyNumberFormat="1" applyFont="1" applyFill="1" applyBorder="1" applyAlignment="1">
      <alignment horizontal="right" vertical="center"/>
    </xf>
    <xf numFmtId="177" fontId="10" fillId="0" borderId="5" xfId="2" applyNumberFormat="1" applyFont="1" applyBorder="1" applyAlignment="1">
      <alignment horizontal="right" vertical="center"/>
    </xf>
    <xf numFmtId="177" fontId="11" fillId="2" borderId="1" xfId="2" applyNumberFormat="1" applyFont="1" applyFill="1" applyBorder="1" applyAlignment="1">
      <alignment horizontal="right" vertical="center"/>
    </xf>
    <xf numFmtId="178" fontId="8" fillId="4" borderId="1" xfId="2" applyNumberFormat="1" applyFont="1" applyFill="1" applyBorder="1" applyAlignment="1">
      <alignment vertical="center"/>
    </xf>
    <xf numFmtId="178" fontId="8" fillId="5" borderId="1" xfId="2" applyNumberFormat="1" applyFont="1" applyFill="1" applyBorder="1" applyAlignment="1">
      <alignment vertical="center"/>
    </xf>
    <xf numFmtId="0" fontId="10" fillId="0" borderId="0" xfId="2" applyFont="1" applyAlignment="1">
      <alignment horizontal="center" vertical="center"/>
    </xf>
    <xf numFmtId="0" fontId="10" fillId="0" borderId="0" xfId="2" applyFont="1" applyAlignment="1">
      <alignment horizontal="right" vertical="center"/>
    </xf>
    <xf numFmtId="0" fontId="10" fillId="0" borderId="1" xfId="2" applyFont="1" applyBorder="1" applyAlignment="1">
      <alignment horizontal="center"/>
    </xf>
    <xf numFmtId="0" fontId="10" fillId="0" borderId="1" xfId="2" applyFont="1" applyBorder="1" applyAlignment="1">
      <alignment horizontal="right" wrapText="1"/>
    </xf>
    <xf numFmtId="0" fontId="14" fillId="6" borderId="2" xfId="2" applyFont="1" applyFill="1" applyBorder="1" applyAlignment="1">
      <alignment horizontal="left" vertical="center" wrapText="1"/>
    </xf>
    <xf numFmtId="0" fontId="5" fillId="7" borderId="1" xfId="2" applyFont="1" applyFill="1" applyBorder="1" applyAlignment="1">
      <alignment horizontal="center" vertical="center"/>
    </xf>
    <xf numFmtId="0" fontId="5" fillId="7" borderId="1" xfId="2" applyFont="1" applyFill="1" applyBorder="1" applyAlignment="1">
      <alignment horizontal="left" vertical="top" wrapText="1"/>
    </xf>
    <xf numFmtId="0" fontId="10" fillId="0" borderId="1" xfId="2" applyFont="1" applyBorder="1" applyAlignment="1">
      <alignment horizontal="center" vertical="center"/>
    </xf>
    <xf numFmtId="0" fontId="10" fillId="0" borderId="1" xfId="2" applyFont="1" applyBorder="1" applyAlignment="1">
      <alignment wrapText="1"/>
    </xf>
    <xf numFmtId="179" fontId="10" fillId="0" borderId="1" xfId="4" applyFont="1" applyBorder="1" applyAlignment="1">
      <alignment horizontal="right" vertical="top" wrapText="1"/>
    </xf>
    <xf numFmtId="179" fontId="10" fillId="0" borderId="0" xfId="4" applyFont="1" applyBorder="1" applyAlignment="1">
      <alignment vertical="top" wrapText="1"/>
    </xf>
    <xf numFmtId="0" fontId="15" fillId="0" borderId="0" xfId="2" applyFont="1" applyAlignment="1">
      <alignment horizontal="right" vertical="center" wrapText="1"/>
    </xf>
    <xf numFmtId="2" fontId="10" fillId="0" borderId="1" xfId="4" applyNumberFormat="1" applyFont="1" applyBorder="1" applyAlignment="1">
      <alignment horizontal="right" vertical="top" wrapText="1"/>
    </xf>
    <xf numFmtId="2" fontId="10" fillId="0" borderId="0" xfId="4" applyNumberFormat="1" applyFont="1" applyBorder="1" applyAlignment="1">
      <alignment vertical="top" wrapText="1"/>
    </xf>
    <xf numFmtId="43" fontId="16" fillId="8" borderId="0" xfId="4" applyNumberFormat="1" applyFont="1" applyFill="1" applyBorder="1" applyAlignment="1">
      <alignment horizontal="left" vertical="top" wrapText="1"/>
    </xf>
    <xf numFmtId="43" fontId="17" fillId="0" borderId="0" xfId="4" applyNumberFormat="1" applyFont="1" applyBorder="1" applyAlignment="1">
      <alignment vertical="top" wrapText="1"/>
    </xf>
    <xf numFmtId="0" fontId="17" fillId="0" borderId="0" xfId="2" applyFont="1" applyAlignment="1">
      <alignment horizontal="right" vertical="center"/>
    </xf>
    <xf numFmtId="0" fontId="10" fillId="0" borderId="0" xfId="2" applyFont="1" applyBorder="1" applyAlignment="1">
      <alignment horizontal="center" wrapText="1"/>
    </xf>
    <xf numFmtId="0" fontId="10" fillId="0" borderId="0" xfId="2" applyFont="1" applyBorder="1" applyAlignment="1">
      <alignment wrapText="1"/>
    </xf>
    <xf numFmtId="43" fontId="10" fillId="0" borderId="0" xfId="4" applyNumberFormat="1" applyFont="1" applyBorder="1" applyAlignment="1">
      <alignment horizontal="left" vertical="top" wrapText="1"/>
    </xf>
    <xf numFmtId="43" fontId="10" fillId="0" borderId="0" xfId="4" applyNumberFormat="1" applyFont="1" applyBorder="1" applyAlignment="1">
      <alignment vertical="top" wrapText="1"/>
    </xf>
    <xf numFmtId="178" fontId="11" fillId="4" borderId="3" xfId="2" applyNumberFormat="1" applyFont="1" applyFill="1" applyBorder="1" applyAlignment="1">
      <alignment vertical="center"/>
    </xf>
    <xf numFmtId="38" fontId="10" fillId="0" borderId="1" xfId="2" applyNumberFormat="1" applyFont="1" applyBorder="1" applyAlignment="1">
      <alignment horizontal="left" vertical="center" wrapText="1"/>
    </xf>
    <xf numFmtId="0" fontId="10" fillId="0" borderId="1" xfId="3" applyFont="1" applyBorder="1" applyAlignment="1">
      <alignment vertical="center" wrapText="1"/>
    </xf>
    <xf numFmtId="0" fontId="10" fillId="0" borderId="1" xfId="3" applyFont="1" applyFill="1" applyBorder="1" applyAlignment="1">
      <alignment horizontal="left" vertical="center"/>
    </xf>
    <xf numFmtId="0" fontId="10" fillId="0" borderId="1" xfId="3" applyFont="1" applyBorder="1" applyAlignment="1">
      <alignment horizontal="left" vertical="center" wrapText="1"/>
    </xf>
    <xf numFmtId="0" fontId="19" fillId="0" borderId="1" xfId="3" applyFont="1" applyFill="1" applyBorder="1" applyAlignment="1">
      <alignment horizontal="left" vertical="center"/>
    </xf>
    <xf numFmtId="0" fontId="19" fillId="0" borderId="1" xfId="3" applyFont="1" applyBorder="1" applyAlignment="1">
      <alignment horizontal="left" vertical="center" wrapText="1"/>
    </xf>
    <xf numFmtId="38" fontId="19" fillId="0" borderId="1" xfId="2" applyNumberFormat="1" applyFont="1" applyFill="1" applyBorder="1" applyAlignment="1">
      <alignment horizontal="right" vertical="center" wrapText="1"/>
    </xf>
    <xf numFmtId="0" fontId="19" fillId="0" borderId="1" xfId="2" applyFont="1" applyFill="1" applyBorder="1" applyAlignment="1">
      <alignment horizontal="right" vertical="center"/>
    </xf>
    <xf numFmtId="38" fontId="10" fillId="0" borderId="7" xfId="2" applyNumberFormat="1" applyFont="1" applyFill="1" applyBorder="1" applyAlignment="1">
      <alignment horizontal="left" vertical="center" wrapText="1"/>
    </xf>
    <xf numFmtId="0" fontId="20" fillId="0" borderId="1" xfId="0" applyFont="1" applyFill="1" applyBorder="1" applyAlignment="1">
      <alignment horizontal="right" vertical="center"/>
    </xf>
    <xf numFmtId="0" fontId="10" fillId="0" borderId="1" xfId="3" applyFont="1" applyBorder="1" applyAlignment="1">
      <alignment horizontal="left" vertical="center"/>
    </xf>
    <xf numFmtId="178" fontId="11" fillId="4" borderId="1" xfId="2" applyNumberFormat="1" applyFont="1" applyFill="1" applyBorder="1" applyAlignment="1">
      <alignment horizontal="right" vertical="center"/>
    </xf>
    <xf numFmtId="178" fontId="11" fillId="4" borderId="1" xfId="2" applyNumberFormat="1" applyFont="1" applyFill="1" applyBorder="1" applyAlignment="1">
      <alignment vertical="center"/>
    </xf>
    <xf numFmtId="0" fontId="10" fillId="0" borderId="7" xfId="3" applyFont="1" applyFill="1" applyBorder="1" applyAlignment="1">
      <alignment horizontal="left" vertical="center"/>
    </xf>
    <xf numFmtId="0" fontId="19" fillId="0" borderId="1" xfId="2" applyFont="1" applyFill="1" applyBorder="1" applyAlignment="1">
      <alignment horizontal="left" vertical="center" wrapText="1"/>
    </xf>
    <xf numFmtId="0" fontId="19" fillId="0" borderId="1" xfId="3" applyFont="1" applyFill="1" applyBorder="1" applyAlignment="1">
      <alignment horizontal="left" vertical="center" wrapText="1"/>
    </xf>
    <xf numFmtId="0" fontId="19" fillId="0" borderId="1" xfId="2" applyFont="1" applyFill="1" applyBorder="1" applyAlignment="1">
      <alignment horizontal="left" vertical="center"/>
    </xf>
    <xf numFmtId="49" fontId="9" fillId="2" borderId="1" xfId="2" applyNumberFormat="1" applyFont="1" applyFill="1" applyBorder="1" applyAlignment="1">
      <alignment horizontal="center" vertical="center"/>
    </xf>
    <xf numFmtId="0" fontId="10" fillId="2" borderId="2" xfId="2" applyFont="1" applyFill="1" applyBorder="1" applyAlignment="1">
      <alignment horizontal="left" vertical="top" wrapText="1"/>
    </xf>
    <xf numFmtId="0" fontId="10" fillId="2" borderId="2" xfId="2" applyFont="1" applyFill="1" applyBorder="1" applyAlignment="1">
      <alignment vertical="top" wrapText="1"/>
    </xf>
    <xf numFmtId="49" fontId="10" fillId="0" borderId="2" xfId="2" applyNumberFormat="1" applyFont="1" applyFill="1" applyBorder="1" applyAlignment="1">
      <alignment horizontal="center" vertical="center"/>
    </xf>
    <xf numFmtId="0" fontId="11" fillId="9" borderId="1" xfId="2" applyFont="1" applyFill="1" applyBorder="1" applyAlignment="1">
      <alignment horizontal="left"/>
    </xf>
    <xf numFmtId="9" fontId="11" fillId="9" borderId="1" xfId="2" applyNumberFormat="1" applyFont="1" applyFill="1" applyBorder="1" applyAlignment="1">
      <alignment horizontal="left" vertical="top" wrapText="1"/>
    </xf>
    <xf numFmtId="9" fontId="11" fillId="9" borderId="1" xfId="2" applyNumberFormat="1" applyFont="1" applyFill="1" applyBorder="1" applyAlignment="1">
      <alignment vertical="top" wrapText="1"/>
    </xf>
    <xf numFmtId="0" fontId="10" fillId="9" borderId="1" xfId="2" applyFont="1" applyFill="1" applyBorder="1" applyAlignment="1">
      <alignment horizontal="right" vertical="center"/>
    </xf>
    <xf numFmtId="176" fontId="10" fillId="9" borderId="1" xfId="2" applyNumberFormat="1" applyFont="1" applyFill="1" applyBorder="1" applyAlignment="1">
      <alignment horizontal="right" vertical="center"/>
    </xf>
    <xf numFmtId="0" fontId="11" fillId="10" borderId="1" xfId="2" applyFont="1" applyFill="1" applyBorder="1" applyAlignment="1">
      <alignment horizontal="center" vertical="center"/>
    </xf>
    <xf numFmtId="0" fontId="21" fillId="5" borderId="1" xfId="2" applyFont="1" applyFill="1" applyBorder="1" applyAlignment="1">
      <alignment horizontal="left" vertical="center"/>
    </xf>
    <xf numFmtId="0" fontId="11" fillId="10" borderId="1" xfId="2" applyFont="1" applyFill="1" applyBorder="1" applyAlignment="1">
      <alignment horizontal="left" vertical="top" wrapText="1"/>
    </xf>
    <xf numFmtId="0" fontId="11" fillId="10" borderId="1" xfId="2" applyFont="1" applyFill="1" applyBorder="1" applyAlignment="1">
      <alignment vertical="top" wrapText="1"/>
    </xf>
    <xf numFmtId="0" fontId="11" fillId="10" borderId="1" xfId="2" applyFont="1" applyFill="1" applyBorder="1" applyAlignment="1">
      <alignment horizontal="right" vertical="center"/>
    </xf>
    <xf numFmtId="0" fontId="2" fillId="0" borderId="0" xfId="2" applyAlignment="1">
      <alignment horizontal="right"/>
    </xf>
    <xf numFmtId="177" fontId="17" fillId="0" borderId="0" xfId="2" applyNumberFormat="1" applyFont="1" applyAlignment="1">
      <alignment horizontal="right" vertical="center"/>
    </xf>
    <xf numFmtId="177" fontId="10" fillId="0" borderId="0" xfId="2" applyNumberFormat="1" applyFont="1" applyAlignment="1">
      <alignment horizontal="right" vertical="center"/>
    </xf>
    <xf numFmtId="177" fontId="10" fillId="0" borderId="1" xfId="2" applyNumberFormat="1" applyFont="1" applyFill="1" applyBorder="1" applyAlignment="1">
      <alignment horizontal="right" vertical="center" wrapText="1"/>
    </xf>
    <xf numFmtId="0" fontId="19" fillId="0" borderId="1" xfId="2" applyFont="1" applyFill="1" applyBorder="1" applyAlignment="1">
      <alignment horizontal="right" vertical="center" wrapText="1"/>
    </xf>
    <xf numFmtId="177" fontId="19" fillId="0" borderId="1" xfId="2" applyNumberFormat="1" applyFont="1" applyFill="1" applyBorder="1" applyAlignment="1">
      <alignment horizontal="right" vertical="center" wrapText="1"/>
    </xf>
    <xf numFmtId="178" fontId="19" fillId="0" borderId="1" xfId="2" applyNumberFormat="1" applyFont="1" applyFill="1" applyBorder="1" applyAlignment="1">
      <alignment horizontal="right" vertical="center"/>
    </xf>
    <xf numFmtId="177" fontId="10" fillId="0" borderId="7" xfId="2" applyNumberFormat="1" applyFont="1" applyFill="1" applyBorder="1" applyAlignment="1">
      <alignment horizontal="right" vertical="center"/>
    </xf>
    <xf numFmtId="178" fontId="11" fillId="4" borderId="5" xfId="2" applyNumberFormat="1" applyFont="1" applyFill="1" applyBorder="1" applyAlignment="1">
      <alignment horizontal="right" vertical="center"/>
    </xf>
    <xf numFmtId="178" fontId="22" fillId="6" borderId="0" xfId="2" applyNumberFormat="1" applyFont="1" applyFill="1"/>
    <xf numFmtId="177" fontId="19" fillId="0" borderId="1" xfId="2" applyNumberFormat="1" applyFont="1" applyFill="1" applyBorder="1" applyAlignment="1">
      <alignment horizontal="right" vertical="center"/>
    </xf>
    <xf numFmtId="38" fontId="10" fillId="0" borderId="1" xfId="2" applyNumberFormat="1" applyFont="1" applyBorder="1" applyAlignment="1">
      <alignment horizontal="right" vertical="center" wrapText="1"/>
    </xf>
    <xf numFmtId="177" fontId="10" fillId="9" borderId="1" xfId="2" applyNumberFormat="1" applyFont="1" applyFill="1" applyBorder="1" applyAlignment="1">
      <alignment horizontal="right" vertical="center"/>
    </xf>
    <xf numFmtId="177" fontId="11" fillId="9" borderId="1" xfId="1" applyNumberFormat="1" applyFont="1" applyFill="1" applyBorder="1" applyAlignment="1">
      <alignment horizontal="right" vertical="center"/>
    </xf>
    <xf numFmtId="177" fontId="11" fillId="10" borderId="1" xfId="2" applyNumberFormat="1" applyFont="1" applyFill="1" applyBorder="1" applyAlignment="1">
      <alignment horizontal="right" vertical="center"/>
    </xf>
    <xf numFmtId="177" fontId="8" fillId="10" borderId="1" xfId="2" applyNumberFormat="1" applyFont="1" applyFill="1" applyBorder="1" applyAlignment="1">
      <alignment horizontal="right" vertical="center"/>
    </xf>
    <xf numFmtId="0" fontId="23" fillId="0" borderId="0" xfId="2" applyFont="1" applyFill="1" applyBorder="1" applyAlignment="1">
      <alignment horizontal="center"/>
    </xf>
    <xf numFmtId="49" fontId="9" fillId="0" borderId="15" xfId="2" applyNumberFormat="1" applyFont="1" applyFill="1" applyBorder="1" applyAlignment="1">
      <alignment horizontal="center" vertical="center"/>
    </xf>
    <xf numFmtId="0" fontId="10" fillId="0" borderId="1" xfId="2" applyFont="1" applyFill="1" applyBorder="1" applyAlignment="1">
      <alignment vertical="center" wrapText="1"/>
    </xf>
    <xf numFmtId="0" fontId="2" fillId="0" borderId="0" xfId="2" applyAlignment="1">
      <alignment horizontal="center"/>
    </xf>
    <xf numFmtId="0" fontId="1" fillId="0" borderId="0" xfId="2" applyFont="1" applyAlignment="1">
      <alignment horizontal="center"/>
    </xf>
    <xf numFmtId="0" fontId="2" fillId="0" borderId="0" xfId="2" applyFill="1" applyAlignment="1">
      <alignment horizontal="center"/>
    </xf>
    <xf numFmtId="0" fontId="0" fillId="0" borderId="0" xfId="0" applyAlignment="1">
      <alignment horizontal="center"/>
    </xf>
    <xf numFmtId="0" fontId="3" fillId="0" borderId="0" xfId="2" applyFont="1" applyAlignment="1">
      <alignment horizontal="center"/>
    </xf>
    <xf numFmtId="0" fontId="2" fillId="2" borderId="0" xfId="2" applyFill="1" applyAlignment="1">
      <alignment horizontal="center"/>
    </xf>
    <xf numFmtId="178" fontId="2" fillId="0" borderId="0" xfId="2" applyNumberFormat="1" applyAlignment="1">
      <alignment horizontal="center"/>
    </xf>
    <xf numFmtId="9" fontId="2" fillId="0" borderId="0" xfId="7" applyFont="1" applyAlignment="1">
      <alignment horizontal="center"/>
    </xf>
    <xf numFmtId="38" fontId="10" fillId="0" borderId="1" xfId="2" applyNumberFormat="1" applyFont="1" applyFill="1" applyBorder="1" applyAlignment="1">
      <alignment horizontal="left" vertical="top" wrapText="1"/>
    </xf>
    <xf numFmtId="38" fontId="10" fillId="0" borderId="2" xfId="2" applyNumberFormat="1" applyFont="1" applyBorder="1" applyAlignment="1">
      <alignment horizontal="left" vertical="center" wrapText="1"/>
    </xf>
    <xf numFmtId="38" fontId="10" fillId="0" borderId="3" xfId="2" applyNumberFormat="1" applyFont="1" applyBorder="1" applyAlignment="1">
      <alignment horizontal="left" vertical="center" wrapText="1"/>
    </xf>
    <xf numFmtId="38" fontId="10" fillId="0" borderId="5" xfId="2" applyNumberFormat="1" applyFont="1" applyBorder="1" applyAlignment="1">
      <alignment horizontal="left" vertical="center" wrapText="1"/>
    </xf>
    <xf numFmtId="0" fontId="10" fillId="0" borderId="1" xfId="3" applyFont="1" applyBorder="1" applyAlignment="1">
      <alignment horizontal="left" vertical="center"/>
    </xf>
    <xf numFmtId="38" fontId="10" fillId="0" borderId="2" xfId="2" applyNumberFormat="1" applyFont="1" applyFill="1" applyBorder="1" applyAlignment="1">
      <alignment horizontal="left" vertical="top" wrapText="1"/>
    </xf>
    <xf numFmtId="38" fontId="10" fillId="0" borderId="5" xfId="2" applyNumberFormat="1" applyFont="1" applyFill="1" applyBorder="1" applyAlignment="1">
      <alignment horizontal="left" vertical="top" wrapText="1"/>
    </xf>
    <xf numFmtId="38" fontId="19" fillId="0" borderId="1" xfId="2" applyNumberFormat="1" applyFont="1" applyFill="1" applyBorder="1" applyAlignment="1">
      <alignment horizontal="left" vertical="top" wrapText="1"/>
    </xf>
    <xf numFmtId="49" fontId="9" fillId="0" borderId="1" xfId="2" applyNumberFormat="1" applyFont="1" applyFill="1" applyBorder="1" applyAlignment="1">
      <alignment horizontal="center" vertical="center"/>
    </xf>
    <xf numFmtId="38" fontId="10" fillId="0" borderId="4" xfId="2" applyNumberFormat="1" applyFont="1" applyBorder="1" applyAlignment="1">
      <alignment horizontal="left" vertical="center" wrapText="1"/>
    </xf>
    <xf numFmtId="38" fontId="10" fillId="0" borderId="7" xfId="2" applyNumberFormat="1" applyFont="1" applyBorder="1" applyAlignment="1">
      <alignment horizontal="left" vertical="center" wrapText="1"/>
    </xf>
    <xf numFmtId="38" fontId="10" fillId="0" borderId="6" xfId="2" applyNumberFormat="1" applyFont="1" applyBorder="1" applyAlignment="1">
      <alignment horizontal="left" vertical="center" wrapText="1"/>
    </xf>
    <xf numFmtId="38" fontId="10" fillId="0" borderId="4" xfId="2" applyNumberFormat="1" applyFont="1" applyFill="1" applyBorder="1" applyAlignment="1">
      <alignment horizontal="left" vertical="center" wrapText="1"/>
    </xf>
    <xf numFmtId="38" fontId="10" fillId="0" borderId="6" xfId="2" applyNumberFormat="1" applyFont="1" applyFill="1" applyBorder="1" applyAlignment="1">
      <alignment horizontal="left" vertical="center" wrapText="1"/>
    </xf>
    <xf numFmtId="38" fontId="10" fillId="0" borderId="7" xfId="2" applyNumberFormat="1" applyFont="1" applyFill="1" applyBorder="1" applyAlignment="1">
      <alignment horizontal="left" vertical="center" wrapText="1"/>
    </xf>
    <xf numFmtId="0" fontId="10" fillId="0" borderId="1" xfId="2" applyFont="1" applyFill="1" applyBorder="1" applyAlignment="1">
      <alignment horizontal="left" vertical="center"/>
    </xf>
    <xf numFmtId="0" fontId="10" fillId="0" borderId="4" xfId="2" applyFont="1" applyFill="1" applyBorder="1" applyAlignment="1">
      <alignment horizontal="left" vertical="center" wrapText="1"/>
    </xf>
    <xf numFmtId="0" fontId="10" fillId="0" borderId="6" xfId="2" applyFont="1" applyFill="1" applyBorder="1" applyAlignment="1">
      <alignment horizontal="left" vertical="center" wrapText="1"/>
    </xf>
    <xf numFmtId="0" fontId="10" fillId="0" borderId="7" xfId="2" applyFont="1" applyFill="1" applyBorder="1" applyAlignment="1">
      <alignment horizontal="left" vertical="center" wrapText="1"/>
    </xf>
    <xf numFmtId="0" fontId="19" fillId="0" borderId="1" xfId="2" applyFont="1" applyFill="1" applyBorder="1" applyAlignment="1">
      <alignment horizontal="left" vertical="center" wrapText="1"/>
    </xf>
    <xf numFmtId="49" fontId="18" fillId="4" borderId="2" xfId="2" applyNumberFormat="1" applyFont="1" applyFill="1" applyBorder="1" applyAlignment="1">
      <alignment horizontal="center" vertical="center"/>
    </xf>
    <xf numFmtId="49" fontId="18" fillId="4" borderId="5" xfId="2" applyNumberFormat="1" applyFont="1" applyFill="1" applyBorder="1" applyAlignment="1">
      <alignment horizontal="center" vertical="center"/>
    </xf>
    <xf numFmtId="0" fontId="11" fillId="4" borderId="1" xfId="2" applyFont="1" applyFill="1" applyBorder="1" applyAlignment="1">
      <alignment horizontal="left" vertical="center"/>
    </xf>
    <xf numFmtId="0" fontId="10" fillId="0" borderId="2" xfId="3" applyFont="1" applyFill="1" applyBorder="1" applyAlignment="1">
      <alignment horizontal="left" vertical="center"/>
    </xf>
    <xf numFmtId="0" fontId="10" fillId="0" borderId="3" xfId="3" applyFont="1" applyFill="1" applyBorder="1" applyAlignment="1">
      <alignment horizontal="left" vertical="center"/>
    </xf>
    <xf numFmtId="0" fontId="10" fillId="0" borderId="5" xfId="3" applyFont="1" applyFill="1" applyBorder="1" applyAlignment="1">
      <alignment horizontal="left" vertical="center"/>
    </xf>
    <xf numFmtId="0" fontId="10" fillId="0" borderId="1" xfId="3" applyFont="1" applyFill="1" applyBorder="1" applyAlignment="1">
      <alignment horizontal="left" vertical="center"/>
    </xf>
    <xf numFmtId="38" fontId="10" fillId="0" borderId="3" xfId="2" applyNumberFormat="1" applyFont="1" applyFill="1" applyBorder="1" applyAlignment="1">
      <alignment horizontal="left" vertical="top" wrapText="1"/>
    </xf>
    <xf numFmtId="0" fontId="11" fillId="9" borderId="2" xfId="2" applyFont="1" applyFill="1" applyBorder="1" applyAlignment="1">
      <alignment horizontal="center"/>
    </xf>
    <xf numFmtId="0" fontId="11" fillId="9" borderId="5" xfId="2" applyFont="1" applyFill="1" applyBorder="1" applyAlignment="1">
      <alignment horizontal="center"/>
    </xf>
    <xf numFmtId="49" fontId="9" fillId="0" borderId="11" xfId="2" applyNumberFormat="1" applyFont="1" applyFill="1" applyBorder="1" applyAlignment="1">
      <alignment horizontal="center" vertical="center"/>
    </xf>
    <xf numFmtId="49" fontId="9" fillId="0" borderId="4" xfId="2" applyNumberFormat="1" applyFont="1" applyFill="1" applyBorder="1" applyAlignment="1">
      <alignment horizontal="center" vertical="center"/>
    </xf>
    <xf numFmtId="49" fontId="9" fillId="0" borderId="6" xfId="2" applyNumberFormat="1" applyFont="1" applyFill="1" applyBorder="1" applyAlignment="1">
      <alignment horizontal="center" vertical="center"/>
    </xf>
    <xf numFmtId="49" fontId="9" fillId="0" borderId="7" xfId="2" applyNumberFormat="1" applyFont="1" applyFill="1" applyBorder="1" applyAlignment="1">
      <alignment horizontal="center" vertical="center"/>
    </xf>
    <xf numFmtId="49" fontId="9" fillId="0" borderId="9" xfId="2" applyNumberFormat="1" applyFont="1" applyFill="1" applyBorder="1" applyAlignment="1">
      <alignment horizontal="center" vertical="center"/>
    </xf>
    <xf numFmtId="49" fontId="9" fillId="0" borderId="8" xfId="2" applyNumberFormat="1" applyFont="1" applyFill="1" applyBorder="1" applyAlignment="1">
      <alignment horizontal="center" vertical="center"/>
    </xf>
    <xf numFmtId="49" fontId="10" fillId="0" borderId="4" xfId="2" applyNumberFormat="1" applyFont="1" applyFill="1" applyBorder="1" applyAlignment="1">
      <alignment horizontal="center" vertical="center"/>
    </xf>
    <xf numFmtId="49" fontId="10" fillId="0" borderId="6" xfId="2" applyNumberFormat="1" applyFont="1" applyFill="1" applyBorder="1" applyAlignment="1">
      <alignment horizontal="center" vertical="center"/>
    </xf>
    <xf numFmtId="49" fontId="10" fillId="0" borderId="7" xfId="2" applyNumberFormat="1" applyFont="1" applyFill="1" applyBorder="1" applyAlignment="1">
      <alignment horizontal="center" vertical="center"/>
    </xf>
    <xf numFmtId="49" fontId="9" fillId="0" borderId="10" xfId="2" applyNumberFormat="1" applyFont="1" applyFill="1" applyBorder="1" applyAlignment="1">
      <alignment horizontal="center" vertical="center"/>
    </xf>
    <xf numFmtId="49" fontId="9" fillId="0" borderId="13" xfId="2" applyNumberFormat="1" applyFont="1" applyFill="1" applyBorder="1" applyAlignment="1">
      <alignment horizontal="center" vertical="center"/>
    </xf>
    <xf numFmtId="49" fontId="10" fillId="0" borderId="4" xfId="2" applyNumberFormat="1" applyFont="1" applyBorder="1" applyAlignment="1">
      <alignment horizontal="center" vertical="center" wrapText="1"/>
    </xf>
    <xf numFmtId="49" fontId="10" fillId="0" borderId="6" xfId="2" applyNumberFormat="1" applyFont="1" applyBorder="1" applyAlignment="1">
      <alignment horizontal="center" vertical="center" wrapText="1"/>
    </xf>
    <xf numFmtId="49" fontId="10" fillId="0" borderId="7" xfId="2" applyNumberFormat="1" applyFont="1" applyBorder="1" applyAlignment="1">
      <alignment horizontal="center" vertical="center" wrapText="1"/>
    </xf>
    <xf numFmtId="38" fontId="10" fillId="0" borderId="4" xfId="2" applyNumberFormat="1" applyFont="1" applyFill="1" applyBorder="1" applyAlignment="1">
      <alignment horizontal="center" vertical="center" wrapText="1"/>
    </xf>
    <xf numFmtId="38" fontId="10" fillId="0" borderId="6" xfId="2" applyNumberFormat="1" applyFont="1" applyFill="1" applyBorder="1" applyAlignment="1">
      <alignment horizontal="center" vertical="center" wrapText="1"/>
    </xf>
    <xf numFmtId="38" fontId="10" fillId="0" borderId="7" xfId="2" applyNumberFormat="1" applyFont="1" applyFill="1" applyBorder="1" applyAlignment="1">
      <alignment horizontal="center" vertical="center" wrapText="1"/>
    </xf>
    <xf numFmtId="38" fontId="19" fillId="0" borderId="2" xfId="2" applyNumberFormat="1" applyFont="1" applyFill="1" applyBorder="1" applyAlignment="1">
      <alignment horizontal="left" vertical="top" wrapText="1"/>
    </xf>
    <xf numFmtId="38" fontId="19" fillId="0" borderId="3" xfId="2" applyNumberFormat="1" applyFont="1" applyFill="1" applyBorder="1" applyAlignment="1">
      <alignment horizontal="left" vertical="top" wrapText="1"/>
    </xf>
    <xf numFmtId="38" fontId="19" fillId="0" borderId="5" xfId="2" applyNumberFormat="1" applyFont="1" applyFill="1" applyBorder="1" applyAlignment="1">
      <alignment horizontal="left" vertical="top" wrapText="1"/>
    </xf>
    <xf numFmtId="0" fontId="10" fillId="2" borderId="1" xfId="2" applyFont="1" applyFill="1" applyBorder="1" applyAlignment="1">
      <alignment horizontal="left" vertical="top" wrapText="1"/>
    </xf>
    <xf numFmtId="0" fontId="10" fillId="2" borderId="1" xfId="2" applyFont="1" applyFill="1" applyBorder="1" applyAlignment="1">
      <alignment horizontal="center" vertical="center" wrapText="1"/>
    </xf>
    <xf numFmtId="0" fontId="10" fillId="0" borderId="1" xfId="3" applyFont="1" applyFill="1" applyBorder="1" applyAlignment="1">
      <alignment horizontal="left" vertical="center" wrapText="1"/>
    </xf>
    <xf numFmtId="0" fontId="9" fillId="0" borderId="2" xfId="5" applyFont="1" applyFill="1" applyBorder="1" applyAlignment="1">
      <alignment horizontal="left" vertical="center" wrapText="1"/>
    </xf>
    <xf numFmtId="0" fontId="9" fillId="0" borderId="5" xfId="5" applyFont="1" applyFill="1" applyBorder="1" applyAlignment="1">
      <alignment horizontal="left" vertical="center" wrapText="1"/>
    </xf>
    <xf numFmtId="38" fontId="10" fillId="0" borderId="1" xfId="2" applyNumberFormat="1" applyFont="1" applyBorder="1" applyAlignment="1">
      <alignment horizontal="left" vertical="center" wrapText="1"/>
    </xf>
    <xf numFmtId="0" fontId="9" fillId="0" borderId="4" xfId="5" applyFont="1" applyFill="1" applyBorder="1" applyAlignment="1">
      <alignment horizontal="left" vertical="center" wrapText="1"/>
    </xf>
    <xf numFmtId="0" fontId="9" fillId="0" borderId="7" xfId="5" applyFont="1" applyFill="1" applyBorder="1" applyAlignment="1">
      <alignment horizontal="left" vertical="center" wrapText="1"/>
    </xf>
    <xf numFmtId="0" fontId="13" fillId="0" borderId="2" xfId="2" applyFont="1" applyBorder="1" applyAlignment="1">
      <alignment horizontal="center"/>
    </xf>
    <xf numFmtId="0" fontId="13" fillId="0" borderId="3" xfId="2" applyFont="1" applyBorder="1" applyAlignment="1">
      <alignment horizontal="center"/>
    </xf>
    <xf numFmtId="0" fontId="16" fillId="8" borderId="15" xfId="2" applyFont="1" applyFill="1" applyBorder="1" applyAlignment="1">
      <alignment horizontal="center" wrapText="1"/>
    </xf>
    <xf numFmtId="0" fontId="13" fillId="0" borderId="1" xfId="2" applyFont="1" applyFill="1" applyBorder="1" applyAlignment="1">
      <alignment horizontal="center" wrapText="1"/>
    </xf>
    <xf numFmtId="0" fontId="11" fillId="4" borderId="1" xfId="2" applyFont="1" applyFill="1" applyBorder="1" applyAlignment="1">
      <alignment horizontal="left" vertical="center" wrapText="1"/>
    </xf>
    <xf numFmtId="0" fontId="11" fillId="5" borderId="1" xfId="2" applyFont="1" applyFill="1" applyBorder="1" applyAlignment="1">
      <alignment horizontal="left" vertical="center"/>
    </xf>
    <xf numFmtId="0" fontId="11" fillId="5" borderId="1" xfId="2" applyFont="1" applyFill="1" applyBorder="1" applyAlignment="1">
      <alignment horizontal="left" vertical="center" wrapText="1"/>
    </xf>
    <xf numFmtId="49" fontId="10" fillId="0" borderId="4" xfId="2" applyNumberFormat="1" applyFont="1" applyBorder="1" applyAlignment="1">
      <alignment horizontal="center" vertical="center"/>
    </xf>
    <xf numFmtId="49" fontId="10" fillId="0" borderId="6" xfId="2" applyNumberFormat="1" applyFont="1" applyBorder="1" applyAlignment="1">
      <alignment horizontal="center" vertical="center"/>
    </xf>
    <xf numFmtId="49" fontId="10" fillId="0" borderId="7" xfId="2" applyNumberFormat="1" applyFont="1" applyBorder="1" applyAlignment="1">
      <alignment horizontal="center" vertical="center"/>
    </xf>
    <xf numFmtId="0" fontId="10" fillId="0" borderId="4" xfId="2" applyFont="1" applyFill="1" applyBorder="1" applyAlignment="1">
      <alignment horizontal="left" vertical="center"/>
    </xf>
    <xf numFmtId="0" fontId="10" fillId="0" borderId="6" xfId="2" applyFont="1" applyFill="1" applyBorder="1" applyAlignment="1">
      <alignment horizontal="left" vertical="center"/>
    </xf>
    <xf numFmtId="0" fontId="10" fillId="0" borderId="7" xfId="2" applyFont="1" applyFill="1" applyBorder="1" applyAlignment="1">
      <alignment horizontal="left" vertical="center"/>
    </xf>
    <xf numFmtId="0" fontId="10" fillId="0" borderId="4" xfId="0" applyFont="1" applyBorder="1" applyAlignment="1">
      <alignment vertical="center" wrapText="1"/>
    </xf>
    <xf numFmtId="0" fontId="10" fillId="0" borderId="7" xfId="0" applyFont="1" applyBorder="1" applyAlignment="1">
      <alignment vertical="center" wrapText="1"/>
    </xf>
    <xf numFmtId="0" fontId="10" fillId="0" borderId="9" xfId="3" applyFont="1" applyFill="1" applyBorder="1" applyAlignment="1">
      <alignment horizontal="left" vertical="center" wrapText="1"/>
    </xf>
    <xf numFmtId="0" fontId="10" fillId="0" borderId="10" xfId="3" applyFont="1" applyFill="1" applyBorder="1" applyAlignment="1">
      <alignment horizontal="left" vertical="center" wrapText="1"/>
    </xf>
    <xf numFmtId="0" fontId="10" fillId="0" borderId="11" xfId="3" applyFont="1" applyFill="1" applyBorder="1" applyAlignment="1">
      <alignment horizontal="left" vertical="center" wrapText="1"/>
    </xf>
    <xf numFmtId="0" fontId="10" fillId="0" borderId="12" xfId="3" applyFont="1" applyFill="1" applyBorder="1" applyAlignment="1">
      <alignment horizontal="left" vertical="center" wrapText="1"/>
    </xf>
    <xf numFmtId="0" fontId="10" fillId="0" borderId="8" xfId="3" applyFont="1" applyFill="1" applyBorder="1" applyAlignment="1">
      <alignment horizontal="left" vertical="center" wrapText="1"/>
    </xf>
    <xf numFmtId="0" fontId="10" fillId="0" borderId="13" xfId="3" applyFont="1" applyFill="1" applyBorder="1" applyAlignment="1">
      <alignment horizontal="left" vertical="center" wrapText="1"/>
    </xf>
    <xf numFmtId="38" fontId="10" fillId="0" borderId="2" xfId="2" applyNumberFormat="1" applyFont="1" applyFill="1" applyBorder="1" applyAlignment="1">
      <alignment vertical="center" wrapText="1"/>
    </xf>
    <xf numFmtId="38" fontId="10" fillId="0" borderId="5" xfId="2" applyNumberFormat="1" applyFont="1" applyFill="1" applyBorder="1" applyAlignment="1">
      <alignment vertical="center" wrapText="1"/>
    </xf>
    <xf numFmtId="0" fontId="10" fillId="0" borderId="1" xfId="3" applyFont="1" applyFill="1" applyBorder="1" applyAlignment="1">
      <alignment vertical="center" wrapText="1"/>
    </xf>
    <xf numFmtId="0" fontId="8" fillId="4" borderId="2" xfId="2" applyFont="1" applyFill="1" applyBorder="1" applyAlignment="1">
      <alignment horizontal="left" vertical="center"/>
    </xf>
    <xf numFmtId="0" fontId="8" fillId="4" borderId="3" xfId="2" applyFont="1" applyFill="1" applyBorder="1" applyAlignment="1">
      <alignment horizontal="left" vertical="center"/>
    </xf>
    <xf numFmtId="0" fontId="8" fillId="4" borderId="3" xfId="2" applyFont="1" applyFill="1" applyBorder="1" applyAlignment="1">
      <alignment horizontal="left" vertical="center" wrapText="1"/>
    </xf>
    <xf numFmtId="0" fontId="8" fillId="4" borderId="5" xfId="2" applyFont="1" applyFill="1" applyBorder="1" applyAlignment="1">
      <alignment horizontal="left" vertical="center"/>
    </xf>
    <xf numFmtId="0" fontId="10" fillId="0" borderId="2" xfId="0" applyFont="1" applyBorder="1" applyAlignment="1">
      <alignment horizontal="left" vertical="center"/>
    </xf>
    <xf numFmtId="0" fontId="10" fillId="0" borderId="5" xfId="0" applyFont="1" applyBorder="1" applyAlignment="1">
      <alignment horizontal="left" vertical="center"/>
    </xf>
    <xf numFmtId="38" fontId="10" fillId="0" borderId="2" xfId="2" applyNumberFormat="1" applyFont="1" applyFill="1" applyBorder="1" applyAlignment="1">
      <alignment horizontal="left" vertical="center" wrapText="1"/>
    </xf>
    <xf numFmtId="38" fontId="10" fillId="0" borderId="5" xfId="2" applyNumberFormat="1" applyFont="1" applyFill="1" applyBorder="1" applyAlignment="1">
      <alignment horizontal="left" vertical="center" wrapText="1"/>
    </xf>
    <xf numFmtId="0" fontId="4" fillId="0" borderId="1" xfId="2" applyFont="1" applyFill="1" applyBorder="1" applyAlignment="1">
      <alignment horizontal="center" vertical="center" wrapText="1"/>
    </xf>
    <xf numFmtId="0" fontId="8" fillId="5" borderId="1" xfId="2" applyFont="1" applyFill="1" applyBorder="1" applyAlignment="1">
      <alignment horizontal="right" vertical="center"/>
    </xf>
  </cellXfs>
  <cellStyles count="8">
    <cellStyle name="百分比" xfId="7" builtinId="5"/>
    <cellStyle name="百分比 2" xfId="1"/>
    <cellStyle name="常规" xfId="0" builtinId="0"/>
    <cellStyle name="常规 2" xfId="2"/>
    <cellStyle name="常规 3" xfId="3"/>
    <cellStyle name="常规 4" xfId="5"/>
    <cellStyle name="千位分隔 2" xfId="4"/>
    <cellStyle name="千位分隔 2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L65"/>
  <sheetViews>
    <sheetView topLeftCell="A37" zoomScale="115" zoomScaleNormal="115" workbookViewId="0">
      <selection activeCell="F22" sqref="F22"/>
    </sheetView>
  </sheetViews>
  <sheetFormatPr defaultColWidth="9" defaultRowHeight="14.25"/>
  <cols>
    <col min="1" max="2" width="8.375" style="2" customWidth="1"/>
    <col min="3" max="3" width="34.75" style="2" customWidth="1"/>
    <col min="4" max="4" width="29.75" style="6" customWidth="1"/>
    <col min="5" max="5" width="27" style="7" customWidth="1"/>
    <col min="6" max="6" width="57.75" style="7" customWidth="1"/>
    <col min="7" max="9" width="10.25" style="8" customWidth="1"/>
    <col min="10" max="10" width="13.375" style="9" customWidth="1"/>
    <col min="11" max="11" width="21.125" style="8" customWidth="1"/>
    <col min="12" max="12" width="14.75" style="2" customWidth="1"/>
    <col min="13" max="13" width="13.125" style="2" customWidth="1"/>
    <col min="14" max="16384" width="9" style="2"/>
  </cols>
  <sheetData>
    <row r="2" spans="1:11" ht="22.5">
      <c r="A2" s="210" t="s">
        <v>0</v>
      </c>
      <c r="B2" s="211"/>
      <c r="C2" s="211"/>
      <c r="D2" s="211"/>
      <c r="E2" s="72"/>
      <c r="F2" s="72"/>
      <c r="G2" s="73"/>
      <c r="H2" s="73"/>
      <c r="K2" s="125"/>
    </row>
    <row r="3" spans="1:11" ht="47.25" customHeight="1">
      <c r="A3" s="74"/>
      <c r="B3" s="74"/>
      <c r="C3" s="75" t="s">
        <v>1</v>
      </c>
      <c r="D3" s="76" t="s">
        <v>2</v>
      </c>
      <c r="E3" s="72"/>
      <c r="F3" s="72"/>
      <c r="G3" s="73"/>
      <c r="H3" s="73"/>
      <c r="K3" s="125"/>
    </row>
    <row r="4" spans="1:11" ht="18">
      <c r="A4" s="77" t="s">
        <v>3</v>
      </c>
      <c r="B4" s="77"/>
      <c r="C4" s="77" t="s">
        <v>4</v>
      </c>
      <c r="D4" s="78" t="s">
        <v>5</v>
      </c>
      <c r="E4" s="72"/>
      <c r="F4" s="72"/>
      <c r="G4" s="73"/>
      <c r="H4" s="73"/>
      <c r="K4" s="125"/>
    </row>
    <row r="5" spans="1:11" ht="17.25">
      <c r="A5" s="79">
        <v>1</v>
      </c>
      <c r="B5" s="79"/>
      <c r="C5" s="80" t="s">
        <v>6</v>
      </c>
      <c r="D5" s="81">
        <f>K16</f>
        <v>247800</v>
      </c>
      <c r="E5" s="82"/>
      <c r="F5" s="82"/>
      <c r="G5" s="73"/>
      <c r="H5" s="73"/>
      <c r="I5" s="73"/>
    </row>
    <row r="6" spans="1:11" ht="17.25">
      <c r="A6" s="79">
        <v>2</v>
      </c>
      <c r="B6" s="79"/>
      <c r="C6" s="80" t="s">
        <v>7</v>
      </c>
      <c r="D6" s="81">
        <f>K41</f>
        <v>98000</v>
      </c>
      <c r="E6" s="82"/>
      <c r="F6" s="82"/>
      <c r="G6" s="83"/>
      <c r="H6" s="83"/>
      <c r="I6" s="73"/>
    </row>
    <row r="7" spans="1:11" ht="17.25">
      <c r="A7" s="79">
        <v>3</v>
      </c>
      <c r="B7" s="79"/>
      <c r="C7" s="80" t="s">
        <v>8</v>
      </c>
      <c r="D7" s="84">
        <f>K46</f>
        <v>176000</v>
      </c>
      <c r="E7" s="85"/>
      <c r="F7" s="85"/>
      <c r="G7" s="73"/>
      <c r="H7" s="73"/>
      <c r="I7" s="73"/>
    </row>
    <row r="8" spans="1:11" ht="17.25">
      <c r="A8" s="79">
        <v>4</v>
      </c>
      <c r="B8" s="79"/>
      <c r="C8" s="80" t="s">
        <v>9</v>
      </c>
      <c r="D8" s="84">
        <f>K53</f>
        <v>0</v>
      </c>
      <c r="E8" s="85"/>
      <c r="F8" s="85"/>
      <c r="G8" s="73"/>
      <c r="H8" s="73"/>
      <c r="I8" s="73"/>
    </row>
    <row r="9" spans="1:11" ht="17.25">
      <c r="A9" s="79">
        <v>5</v>
      </c>
      <c r="B9" s="79"/>
      <c r="C9" s="80" t="s">
        <v>10</v>
      </c>
      <c r="D9" s="84">
        <f>K57</f>
        <v>12000</v>
      </c>
      <c r="E9" s="85"/>
      <c r="F9" s="85"/>
      <c r="G9" s="73"/>
      <c r="H9" s="73"/>
      <c r="I9" s="73"/>
    </row>
    <row r="10" spans="1:11" ht="17.25">
      <c r="A10" s="79">
        <v>6</v>
      </c>
      <c r="B10" s="79"/>
      <c r="C10" s="80" t="s">
        <v>11</v>
      </c>
      <c r="D10" s="84">
        <f>K59</f>
        <v>60000</v>
      </c>
      <c r="E10" s="85"/>
      <c r="F10" s="85"/>
      <c r="G10" s="73"/>
      <c r="H10" s="73"/>
      <c r="I10" s="73"/>
    </row>
    <row r="11" spans="1:11" ht="17.25">
      <c r="A11" s="79">
        <v>7</v>
      </c>
      <c r="B11" s="79"/>
      <c r="C11" s="80" t="s">
        <v>12</v>
      </c>
      <c r="D11" s="84">
        <f>K63</f>
        <v>29748</v>
      </c>
      <c r="E11" s="85"/>
      <c r="F11" s="85"/>
      <c r="G11" s="73"/>
      <c r="H11" s="73"/>
      <c r="I11" s="73"/>
    </row>
    <row r="12" spans="1:11" s="1" customFormat="1" ht="21">
      <c r="A12" s="212" t="s">
        <v>13</v>
      </c>
      <c r="B12" s="212"/>
      <c r="C12" s="212"/>
      <c r="D12" s="86">
        <f>SUM(D5:D11)</f>
        <v>623548</v>
      </c>
      <c r="E12" s="87"/>
      <c r="F12" s="87"/>
      <c r="G12" s="88"/>
      <c r="H12" s="88"/>
      <c r="I12" s="88"/>
      <c r="J12" s="126"/>
      <c r="K12" s="88"/>
    </row>
    <row r="13" spans="1:11" ht="17.25">
      <c r="A13" s="89"/>
      <c r="B13" s="89"/>
      <c r="C13" s="90"/>
      <c r="D13" s="91"/>
      <c r="E13" s="92"/>
      <c r="F13" s="92"/>
      <c r="G13" s="73"/>
      <c r="H13" s="73"/>
      <c r="I13" s="73"/>
      <c r="J13" s="127"/>
      <c r="K13" s="73"/>
    </row>
    <row r="14" spans="1:11" ht="22.5">
      <c r="A14" s="213" t="s">
        <v>14</v>
      </c>
      <c r="B14" s="213"/>
      <c r="C14" s="213"/>
      <c r="D14" s="213"/>
      <c r="E14" s="213"/>
      <c r="F14" s="213"/>
      <c r="G14" s="213"/>
      <c r="H14" s="213"/>
      <c r="I14" s="213"/>
      <c r="J14" s="213"/>
      <c r="K14" s="213"/>
    </row>
    <row r="15" spans="1:11" ht="36">
      <c r="A15" s="10" t="s">
        <v>15</v>
      </c>
      <c r="B15" s="10"/>
      <c r="C15" s="10" t="s">
        <v>16</v>
      </c>
      <c r="D15" s="11"/>
      <c r="E15" s="12"/>
      <c r="F15" s="12"/>
      <c r="G15" s="13" t="s">
        <v>17</v>
      </c>
      <c r="H15" s="14" t="s">
        <v>18</v>
      </c>
      <c r="I15" s="15" t="s">
        <v>19</v>
      </c>
      <c r="J15" s="59" t="s">
        <v>20</v>
      </c>
      <c r="K15" s="15" t="s">
        <v>21</v>
      </c>
    </row>
    <row r="16" spans="1:11" ht="18">
      <c r="A16" s="172" t="s">
        <v>22</v>
      </c>
      <c r="B16" s="173"/>
      <c r="C16" s="174" t="s">
        <v>6</v>
      </c>
      <c r="D16" s="174"/>
      <c r="E16" s="57"/>
      <c r="F16" s="57"/>
      <c r="G16" s="93"/>
      <c r="H16" s="93"/>
      <c r="I16" s="93"/>
      <c r="J16" s="93"/>
      <c r="K16" s="106">
        <f>SUM(K17:K40)</f>
        <v>247800</v>
      </c>
    </row>
    <row r="17" spans="1:11" ht="41.25" customHeight="1">
      <c r="A17" s="160"/>
      <c r="B17" s="191" t="s">
        <v>23</v>
      </c>
      <c r="C17" s="161" t="s">
        <v>24</v>
      </c>
      <c r="D17" s="94" t="s">
        <v>25</v>
      </c>
      <c r="E17" s="153" t="s">
        <v>26</v>
      </c>
      <c r="F17" s="155"/>
      <c r="G17" s="19" t="s">
        <v>27</v>
      </c>
      <c r="H17" s="20">
        <v>12</v>
      </c>
      <c r="I17" s="21">
        <v>1</v>
      </c>
      <c r="J17" s="128">
        <v>2000</v>
      </c>
      <c r="K17" s="62">
        <f>H17*I17*J17</f>
        <v>24000</v>
      </c>
    </row>
    <row r="18" spans="1:11" ht="17.25">
      <c r="A18" s="160"/>
      <c r="B18" s="192"/>
      <c r="C18" s="162"/>
      <c r="D18" s="94" t="s">
        <v>28</v>
      </c>
      <c r="E18" s="153" t="s">
        <v>29</v>
      </c>
      <c r="F18" s="155"/>
      <c r="G18" s="19" t="s">
        <v>27</v>
      </c>
      <c r="H18" s="20">
        <v>12</v>
      </c>
      <c r="I18" s="21">
        <v>1</v>
      </c>
      <c r="J18" s="128">
        <v>1600</v>
      </c>
      <c r="K18" s="62">
        <f>H18*I18*J18</f>
        <v>19200</v>
      </c>
    </row>
    <row r="19" spans="1:11" ht="17.25" customHeight="1">
      <c r="A19" s="160"/>
      <c r="B19" s="193" t="s">
        <v>30</v>
      </c>
      <c r="C19" s="161" t="s">
        <v>31</v>
      </c>
      <c r="D19" s="161" t="s">
        <v>32</v>
      </c>
      <c r="E19" s="94" t="s">
        <v>33</v>
      </c>
      <c r="F19" s="95"/>
      <c r="G19" s="19" t="s">
        <v>34</v>
      </c>
      <c r="H19" s="20">
        <v>1</v>
      </c>
      <c r="I19" s="21">
        <v>1</v>
      </c>
      <c r="J19" s="128">
        <v>5000</v>
      </c>
      <c r="K19" s="62">
        <f t="shared" ref="K19:K40" si="0">H19*I19*J19</f>
        <v>5000</v>
      </c>
    </row>
    <row r="20" spans="1:11" ht="17.25" customHeight="1">
      <c r="A20" s="160"/>
      <c r="B20" s="194"/>
      <c r="C20" s="163"/>
      <c r="D20" s="163"/>
      <c r="E20" s="96" t="s">
        <v>35</v>
      </c>
      <c r="F20" s="97" t="s">
        <v>36</v>
      </c>
      <c r="G20" s="19" t="s">
        <v>34</v>
      </c>
      <c r="H20" s="20">
        <v>1</v>
      </c>
      <c r="I20" s="21">
        <v>1</v>
      </c>
      <c r="J20" s="128">
        <v>5000</v>
      </c>
      <c r="K20" s="62">
        <f t="shared" si="0"/>
        <v>5000</v>
      </c>
    </row>
    <row r="21" spans="1:11" ht="17.25" customHeight="1">
      <c r="A21" s="160"/>
      <c r="B21" s="194"/>
      <c r="C21" s="163"/>
      <c r="D21" s="163"/>
      <c r="E21" s="98" t="s">
        <v>37</v>
      </c>
      <c r="F21" s="99" t="s">
        <v>38</v>
      </c>
      <c r="G21" s="100" t="s">
        <v>34</v>
      </c>
      <c r="H21" s="101">
        <v>0</v>
      </c>
      <c r="I21" s="129">
        <v>1</v>
      </c>
      <c r="J21" s="130">
        <v>8000</v>
      </c>
      <c r="K21" s="131">
        <f t="shared" si="0"/>
        <v>0</v>
      </c>
    </row>
    <row r="22" spans="1:11" ht="17.25">
      <c r="A22" s="160"/>
      <c r="B22" s="194"/>
      <c r="C22" s="163"/>
      <c r="D22" s="162"/>
      <c r="E22" s="96" t="s">
        <v>39</v>
      </c>
      <c r="F22" s="95" t="s">
        <v>40</v>
      </c>
      <c r="G22" s="19" t="s">
        <v>34</v>
      </c>
      <c r="H22" s="20">
        <v>1</v>
      </c>
      <c r="I22" s="21">
        <v>1</v>
      </c>
      <c r="J22" s="128">
        <v>8000</v>
      </c>
      <c r="K22" s="62">
        <f t="shared" si="0"/>
        <v>8000</v>
      </c>
    </row>
    <row r="23" spans="1:11" ht="17.25" customHeight="1">
      <c r="A23" s="160"/>
      <c r="B23" s="194"/>
      <c r="C23" s="163"/>
      <c r="D23" s="207" t="s">
        <v>41</v>
      </c>
      <c r="E23" s="96" t="s">
        <v>42</v>
      </c>
      <c r="F23" s="97" t="s">
        <v>43</v>
      </c>
      <c r="G23" s="19" t="s">
        <v>34</v>
      </c>
      <c r="H23" s="20">
        <v>1</v>
      </c>
      <c r="I23" s="21">
        <v>1</v>
      </c>
      <c r="J23" s="128">
        <v>5000</v>
      </c>
      <c r="K23" s="62">
        <f t="shared" si="0"/>
        <v>5000</v>
      </c>
    </row>
    <row r="24" spans="1:11" ht="17.25">
      <c r="A24" s="160"/>
      <c r="B24" s="194"/>
      <c r="C24" s="163"/>
      <c r="D24" s="207"/>
      <c r="E24" s="98" t="s">
        <v>44</v>
      </c>
      <c r="F24" s="99" t="s">
        <v>36</v>
      </c>
      <c r="G24" s="100" t="s">
        <v>34</v>
      </c>
      <c r="H24" s="101">
        <v>0</v>
      </c>
      <c r="I24" s="129">
        <v>1</v>
      </c>
      <c r="J24" s="130">
        <v>8000</v>
      </c>
      <c r="K24" s="131">
        <f t="shared" si="0"/>
        <v>0</v>
      </c>
    </row>
    <row r="25" spans="1:11" ht="18" customHeight="1">
      <c r="A25" s="160"/>
      <c r="B25" s="194"/>
      <c r="C25" s="163"/>
      <c r="D25" s="207"/>
      <c r="E25" s="96" t="s">
        <v>45</v>
      </c>
      <c r="F25" s="97" t="s">
        <v>36</v>
      </c>
      <c r="G25" s="19" t="s">
        <v>34</v>
      </c>
      <c r="H25" s="20">
        <v>1</v>
      </c>
      <c r="I25" s="21">
        <v>1</v>
      </c>
      <c r="J25" s="128">
        <v>5000</v>
      </c>
      <c r="K25" s="62">
        <f t="shared" si="0"/>
        <v>5000</v>
      </c>
    </row>
    <row r="26" spans="1:11" ht="33" customHeight="1">
      <c r="A26" s="160"/>
      <c r="B26" s="194"/>
      <c r="C26" s="163"/>
      <c r="D26" s="207"/>
      <c r="E26" s="96" t="s">
        <v>46</v>
      </c>
      <c r="F26" s="95" t="s">
        <v>47</v>
      </c>
      <c r="G26" s="19" t="s">
        <v>48</v>
      </c>
      <c r="H26" s="20">
        <v>1</v>
      </c>
      <c r="I26" s="21">
        <v>1</v>
      </c>
      <c r="J26" s="128">
        <v>5000</v>
      </c>
      <c r="K26" s="62">
        <f t="shared" si="0"/>
        <v>5000</v>
      </c>
    </row>
    <row r="27" spans="1:11" ht="51.75">
      <c r="A27" s="160"/>
      <c r="B27" s="194"/>
      <c r="C27" s="163"/>
      <c r="D27" s="161" t="s">
        <v>49</v>
      </c>
      <c r="E27" s="96" t="s">
        <v>50</v>
      </c>
      <c r="F27" s="30" t="s">
        <v>51</v>
      </c>
      <c r="G27" s="19" t="s">
        <v>48</v>
      </c>
      <c r="H27" s="20">
        <v>1</v>
      </c>
      <c r="I27" s="21">
        <v>1</v>
      </c>
      <c r="J27" s="128">
        <v>8000</v>
      </c>
      <c r="K27" s="62">
        <f t="shared" si="0"/>
        <v>8000</v>
      </c>
    </row>
    <row r="28" spans="1:11" ht="39" customHeight="1">
      <c r="A28" s="160"/>
      <c r="B28" s="194"/>
      <c r="C28" s="163"/>
      <c r="D28" s="163"/>
      <c r="E28" s="96" t="s">
        <v>52</v>
      </c>
      <c r="F28" s="30" t="s">
        <v>53</v>
      </c>
      <c r="G28" s="19" t="s">
        <v>48</v>
      </c>
      <c r="H28" s="20">
        <v>1</v>
      </c>
      <c r="I28" s="21">
        <v>1</v>
      </c>
      <c r="J28" s="128">
        <v>8000</v>
      </c>
      <c r="K28" s="62">
        <f t="shared" si="0"/>
        <v>8000</v>
      </c>
    </row>
    <row r="29" spans="1:11" ht="17.25">
      <c r="A29" s="160"/>
      <c r="B29" s="195"/>
      <c r="C29" s="162"/>
      <c r="D29" s="162"/>
      <c r="E29" s="96" t="s">
        <v>54</v>
      </c>
      <c r="F29" s="96" t="s">
        <v>55</v>
      </c>
      <c r="G29" s="19" t="s">
        <v>48</v>
      </c>
      <c r="H29" s="20">
        <v>1</v>
      </c>
      <c r="I29" s="21">
        <v>1</v>
      </c>
      <c r="J29" s="128">
        <v>6000</v>
      </c>
      <c r="K29" s="62">
        <f t="shared" si="0"/>
        <v>6000</v>
      </c>
    </row>
    <row r="30" spans="1:11" ht="17.25">
      <c r="A30" s="160"/>
      <c r="B30" s="196" t="s">
        <v>56</v>
      </c>
      <c r="C30" s="164" t="s">
        <v>57</v>
      </c>
      <c r="D30" s="102" t="s">
        <v>58</v>
      </c>
      <c r="E30" s="96" t="s">
        <v>59</v>
      </c>
      <c r="F30" s="96" t="s">
        <v>60</v>
      </c>
      <c r="G30" s="19" t="s">
        <v>48</v>
      </c>
      <c r="H30" s="20">
        <v>0</v>
      </c>
      <c r="I30" s="21">
        <v>0</v>
      </c>
      <c r="J30" s="128">
        <v>0</v>
      </c>
      <c r="K30" s="62">
        <f t="shared" si="0"/>
        <v>0</v>
      </c>
    </row>
    <row r="31" spans="1:11" ht="105.75" customHeight="1">
      <c r="A31" s="160"/>
      <c r="B31" s="197"/>
      <c r="C31" s="165"/>
      <c r="D31" s="102" t="s">
        <v>61</v>
      </c>
      <c r="E31" s="204" t="s">
        <v>62</v>
      </c>
      <c r="F31" s="204"/>
      <c r="G31" s="19" t="s">
        <v>63</v>
      </c>
      <c r="H31" s="20">
        <v>1</v>
      </c>
      <c r="I31" s="21">
        <v>1</v>
      </c>
      <c r="J31" s="128">
        <v>40000</v>
      </c>
      <c r="K31" s="62">
        <f t="shared" si="0"/>
        <v>40000</v>
      </c>
    </row>
    <row r="32" spans="1:11" ht="17.25">
      <c r="A32" s="160"/>
      <c r="B32" s="197"/>
      <c r="C32" s="165"/>
      <c r="D32" s="208" t="s">
        <v>64</v>
      </c>
      <c r="E32" s="205" t="s">
        <v>65</v>
      </c>
      <c r="F32" s="206"/>
      <c r="G32" s="103" t="s">
        <v>63</v>
      </c>
      <c r="H32" s="103">
        <v>1</v>
      </c>
      <c r="I32" s="103">
        <v>1</v>
      </c>
      <c r="J32" s="103">
        <v>8000</v>
      </c>
      <c r="K32" s="62">
        <f t="shared" si="0"/>
        <v>8000</v>
      </c>
    </row>
    <row r="33" spans="1:12" ht="17.25">
      <c r="A33" s="160"/>
      <c r="B33" s="197"/>
      <c r="C33" s="165"/>
      <c r="D33" s="209"/>
      <c r="E33" s="205" t="s">
        <v>66</v>
      </c>
      <c r="F33" s="206"/>
      <c r="G33" s="103" t="s">
        <v>67</v>
      </c>
      <c r="H33" s="103">
        <v>15</v>
      </c>
      <c r="I33" s="103">
        <v>1</v>
      </c>
      <c r="J33" s="103">
        <v>800</v>
      </c>
      <c r="K33" s="62">
        <f t="shared" si="0"/>
        <v>12000</v>
      </c>
    </row>
    <row r="34" spans="1:12" ht="17.25">
      <c r="A34" s="160"/>
      <c r="B34" s="198"/>
      <c r="C34" s="166"/>
      <c r="D34" s="175" t="s">
        <v>68</v>
      </c>
      <c r="E34" s="176"/>
      <c r="F34" s="177"/>
      <c r="G34" s="103" t="s">
        <v>27</v>
      </c>
      <c r="H34" s="103">
        <v>12</v>
      </c>
      <c r="I34" s="103">
        <v>1</v>
      </c>
      <c r="J34" s="103">
        <v>1000</v>
      </c>
      <c r="K34" s="62">
        <f t="shared" si="0"/>
        <v>12000</v>
      </c>
    </row>
    <row r="35" spans="1:12" ht="17.25">
      <c r="A35" s="160"/>
      <c r="B35" s="191" t="s">
        <v>69</v>
      </c>
      <c r="C35" s="156" t="s">
        <v>70</v>
      </c>
      <c r="D35" s="178" t="s">
        <v>71</v>
      </c>
      <c r="E35" s="178"/>
      <c r="F35" s="178"/>
      <c r="G35" s="19" t="s">
        <v>72</v>
      </c>
      <c r="H35" s="20">
        <v>4</v>
      </c>
      <c r="I35" s="21">
        <v>1</v>
      </c>
      <c r="J35" s="128">
        <v>2500</v>
      </c>
      <c r="K35" s="62">
        <f t="shared" si="0"/>
        <v>10000</v>
      </c>
    </row>
    <row r="36" spans="1:12" ht="17.25">
      <c r="A36" s="160"/>
      <c r="B36" s="192"/>
      <c r="C36" s="156"/>
      <c r="D36" s="178" t="s">
        <v>73</v>
      </c>
      <c r="E36" s="178"/>
      <c r="F36" s="178"/>
      <c r="G36" s="19" t="s">
        <v>72</v>
      </c>
      <c r="H36" s="20">
        <v>4</v>
      </c>
      <c r="I36" s="21">
        <v>1</v>
      </c>
      <c r="J36" s="128">
        <v>2500</v>
      </c>
      <c r="K36" s="62">
        <f t="shared" si="0"/>
        <v>10000</v>
      </c>
    </row>
    <row r="37" spans="1:12" ht="17.25">
      <c r="A37" s="160"/>
      <c r="B37" s="160" t="s">
        <v>74</v>
      </c>
      <c r="C37" s="156" t="s">
        <v>75</v>
      </c>
      <c r="D37" s="104" t="s">
        <v>76</v>
      </c>
      <c r="E37" s="156" t="s">
        <v>77</v>
      </c>
      <c r="F37" s="156"/>
      <c r="G37" s="19" t="s">
        <v>27</v>
      </c>
      <c r="H37" s="20">
        <v>12</v>
      </c>
      <c r="I37" s="21">
        <v>1</v>
      </c>
      <c r="J37" s="132">
        <v>1500</v>
      </c>
      <c r="K37" s="62">
        <f t="shared" si="0"/>
        <v>18000</v>
      </c>
    </row>
    <row r="38" spans="1:12" ht="17.25">
      <c r="A38" s="160"/>
      <c r="B38" s="160"/>
      <c r="C38" s="156"/>
      <c r="D38" s="96" t="s">
        <v>78</v>
      </c>
      <c r="E38" s="156" t="s">
        <v>79</v>
      </c>
      <c r="F38" s="156"/>
      <c r="G38" s="19" t="s">
        <v>80</v>
      </c>
      <c r="H38" s="20">
        <v>12</v>
      </c>
      <c r="I38" s="21">
        <v>1</v>
      </c>
      <c r="J38" s="132">
        <v>800</v>
      </c>
      <c r="K38" s="62">
        <f t="shared" si="0"/>
        <v>9600</v>
      </c>
    </row>
    <row r="39" spans="1:12" ht="17.25">
      <c r="A39" s="160"/>
      <c r="B39" s="160"/>
      <c r="C39" s="156"/>
      <c r="D39" s="96" t="s">
        <v>81</v>
      </c>
      <c r="E39" s="156" t="s">
        <v>82</v>
      </c>
      <c r="F39" s="156"/>
      <c r="G39" s="19" t="s">
        <v>83</v>
      </c>
      <c r="H39" s="20">
        <v>48</v>
      </c>
      <c r="I39" s="21">
        <v>1</v>
      </c>
      <c r="J39" s="132">
        <v>500</v>
      </c>
      <c r="K39" s="62">
        <f t="shared" si="0"/>
        <v>24000</v>
      </c>
    </row>
    <row r="40" spans="1:12" ht="17.25">
      <c r="A40" s="160"/>
      <c r="B40" s="160"/>
      <c r="C40" s="156"/>
      <c r="D40" s="96" t="s">
        <v>84</v>
      </c>
      <c r="E40" s="156" t="s">
        <v>85</v>
      </c>
      <c r="F40" s="156"/>
      <c r="G40" s="19" t="s">
        <v>27</v>
      </c>
      <c r="H40" s="20">
        <v>12</v>
      </c>
      <c r="I40" s="21">
        <v>1</v>
      </c>
      <c r="J40" s="132">
        <v>500</v>
      </c>
      <c r="K40" s="62">
        <f t="shared" si="0"/>
        <v>6000</v>
      </c>
    </row>
    <row r="41" spans="1:12" ht="18">
      <c r="A41" s="172" t="s">
        <v>86</v>
      </c>
      <c r="B41" s="173"/>
      <c r="C41" s="174" t="s">
        <v>7</v>
      </c>
      <c r="D41" s="174"/>
      <c r="E41" s="57"/>
      <c r="F41" s="57"/>
      <c r="G41" s="105"/>
      <c r="H41" s="105"/>
      <c r="I41" s="105"/>
      <c r="J41" s="105"/>
      <c r="K41" s="133">
        <f>SUM(K42:K45)</f>
        <v>98000</v>
      </c>
      <c r="L41" s="134">
        <f>K41+K46+K53+K57+K59</f>
        <v>346000</v>
      </c>
    </row>
    <row r="42" spans="1:12" ht="17.25">
      <c r="A42" s="182"/>
      <c r="B42" s="17" t="s">
        <v>87</v>
      </c>
      <c r="C42" s="18" t="s">
        <v>88</v>
      </c>
      <c r="D42" s="152" t="s">
        <v>89</v>
      </c>
      <c r="E42" s="152"/>
      <c r="F42" s="152"/>
      <c r="G42" s="19" t="s">
        <v>63</v>
      </c>
      <c r="H42" s="20">
        <v>1</v>
      </c>
      <c r="I42" s="21">
        <v>1</v>
      </c>
      <c r="J42" s="61">
        <v>10000</v>
      </c>
      <c r="K42" s="62">
        <f>H42*I42*J42</f>
        <v>10000</v>
      </c>
    </row>
    <row r="43" spans="1:12" ht="17.25">
      <c r="A43" s="182"/>
      <c r="B43" s="160" t="s">
        <v>90</v>
      </c>
      <c r="C43" s="167" t="s">
        <v>91</v>
      </c>
      <c r="D43" s="152" t="s">
        <v>92</v>
      </c>
      <c r="E43" s="152"/>
      <c r="F43" s="152"/>
      <c r="G43" s="19" t="s">
        <v>63</v>
      </c>
      <c r="H43" s="20">
        <v>1</v>
      </c>
      <c r="I43" s="21">
        <v>1</v>
      </c>
      <c r="J43" s="61">
        <v>8000</v>
      </c>
      <c r="K43" s="62">
        <f>H43*I43*J43</f>
        <v>8000</v>
      </c>
    </row>
    <row r="44" spans="1:12" ht="17.25" customHeight="1">
      <c r="A44" s="182"/>
      <c r="B44" s="160"/>
      <c r="C44" s="167"/>
      <c r="D44" s="153" t="s">
        <v>93</v>
      </c>
      <c r="E44" s="154"/>
      <c r="F44" s="155"/>
      <c r="G44" s="19" t="s">
        <v>67</v>
      </c>
      <c r="H44" s="20">
        <v>50</v>
      </c>
      <c r="I44" s="21">
        <v>1</v>
      </c>
      <c r="J44" s="61">
        <v>800</v>
      </c>
      <c r="K44" s="62">
        <f t="shared" ref="K44:K52" si="1">H44*I44*J44</f>
        <v>40000</v>
      </c>
    </row>
    <row r="45" spans="1:12" ht="17.25">
      <c r="A45" s="182"/>
      <c r="B45" s="160"/>
      <c r="C45" s="167"/>
      <c r="D45" s="153" t="s">
        <v>94</v>
      </c>
      <c r="E45" s="154"/>
      <c r="F45" s="155"/>
      <c r="G45" s="19" t="s">
        <v>67</v>
      </c>
      <c r="H45" s="20">
        <v>50</v>
      </c>
      <c r="I45" s="21">
        <v>1</v>
      </c>
      <c r="J45" s="61">
        <v>800</v>
      </c>
      <c r="K45" s="62">
        <f t="shared" si="1"/>
        <v>40000</v>
      </c>
    </row>
    <row r="46" spans="1:12" ht="18">
      <c r="A46" s="172" t="s">
        <v>95</v>
      </c>
      <c r="B46" s="173"/>
      <c r="C46" s="174" t="s">
        <v>8</v>
      </c>
      <c r="D46" s="174"/>
      <c r="E46" s="57"/>
      <c r="F46" s="57"/>
      <c r="G46" s="106"/>
      <c r="H46" s="106"/>
      <c r="I46" s="106"/>
      <c r="J46" s="106"/>
      <c r="K46" s="106">
        <f>SUM(K47:K52)</f>
        <v>176000</v>
      </c>
    </row>
    <row r="47" spans="1:12" ht="36" customHeight="1">
      <c r="A47" s="183"/>
      <c r="B47" s="183" t="s">
        <v>96</v>
      </c>
      <c r="C47" s="168" t="s">
        <v>97</v>
      </c>
      <c r="D47" s="96" t="s">
        <v>35</v>
      </c>
      <c r="E47" s="157" t="s">
        <v>98</v>
      </c>
      <c r="F47" s="158"/>
      <c r="G47" s="19" t="s">
        <v>99</v>
      </c>
      <c r="H47" s="20">
        <v>12</v>
      </c>
      <c r="I47" s="21">
        <v>1</v>
      </c>
      <c r="J47" s="61">
        <v>4000</v>
      </c>
      <c r="K47" s="62">
        <f t="shared" si="1"/>
        <v>48000</v>
      </c>
    </row>
    <row r="48" spans="1:12" ht="36" customHeight="1">
      <c r="A48" s="184"/>
      <c r="B48" s="184"/>
      <c r="C48" s="169"/>
      <c r="D48" s="107" t="s">
        <v>42</v>
      </c>
      <c r="E48" s="157" t="s">
        <v>100</v>
      </c>
      <c r="F48" s="158"/>
      <c r="G48" s="19" t="s">
        <v>83</v>
      </c>
      <c r="H48" s="20">
        <v>16</v>
      </c>
      <c r="I48" s="21">
        <v>1</v>
      </c>
      <c r="J48" s="61">
        <v>8000</v>
      </c>
      <c r="K48" s="62">
        <f t="shared" si="1"/>
        <v>128000</v>
      </c>
    </row>
    <row r="49" spans="1:11" ht="36" customHeight="1">
      <c r="A49" s="184"/>
      <c r="B49" s="185"/>
      <c r="C49" s="170"/>
      <c r="D49" s="107" t="s">
        <v>101</v>
      </c>
      <c r="E49" s="157"/>
      <c r="F49" s="158"/>
      <c r="G49" s="19" t="s">
        <v>83</v>
      </c>
      <c r="H49" s="20">
        <v>0</v>
      </c>
      <c r="I49" s="21">
        <v>1</v>
      </c>
      <c r="J49" s="61">
        <v>4000</v>
      </c>
      <c r="K49" s="62">
        <f t="shared" ref="K49" si="2">H49*I49*J49</f>
        <v>0</v>
      </c>
    </row>
    <row r="50" spans="1:11" ht="36" customHeight="1">
      <c r="A50" s="184"/>
      <c r="B50" s="160" t="s">
        <v>102</v>
      </c>
      <c r="C50" s="171" t="s">
        <v>103</v>
      </c>
      <c r="D50" s="109" t="s">
        <v>104</v>
      </c>
      <c r="E50" s="159" t="s">
        <v>105</v>
      </c>
      <c r="F50" s="159"/>
      <c r="G50" s="100" t="s">
        <v>106</v>
      </c>
      <c r="H50" s="101">
        <v>0</v>
      </c>
      <c r="I50" s="129">
        <v>1</v>
      </c>
      <c r="J50" s="135">
        <v>30000</v>
      </c>
      <c r="K50" s="131">
        <f t="shared" si="1"/>
        <v>0</v>
      </c>
    </row>
    <row r="51" spans="1:11" ht="33.75" customHeight="1">
      <c r="A51" s="184"/>
      <c r="B51" s="160"/>
      <c r="C51" s="171"/>
      <c r="D51" s="108" t="s">
        <v>107</v>
      </c>
      <c r="E51" s="159" t="s">
        <v>108</v>
      </c>
      <c r="F51" s="159"/>
      <c r="G51" s="100" t="s">
        <v>106</v>
      </c>
      <c r="H51" s="101">
        <v>0</v>
      </c>
      <c r="I51" s="129">
        <v>1</v>
      </c>
      <c r="J51" s="135">
        <v>30000</v>
      </c>
      <c r="K51" s="131">
        <f t="shared" si="1"/>
        <v>0</v>
      </c>
    </row>
    <row r="52" spans="1:11" ht="17.25" customHeight="1">
      <c r="A52" s="185"/>
      <c r="B52" s="17" t="s">
        <v>109</v>
      </c>
      <c r="C52" s="110" t="s">
        <v>110</v>
      </c>
      <c r="D52" s="199" t="s">
        <v>111</v>
      </c>
      <c r="E52" s="200"/>
      <c r="F52" s="201"/>
      <c r="G52" s="19" t="s">
        <v>112</v>
      </c>
      <c r="H52" s="20">
        <v>0</v>
      </c>
      <c r="I52" s="21">
        <v>1</v>
      </c>
      <c r="J52" s="61">
        <v>3000</v>
      </c>
      <c r="K52" s="62">
        <f t="shared" si="1"/>
        <v>0</v>
      </c>
    </row>
    <row r="53" spans="1:11" ht="18">
      <c r="A53" s="172" t="s">
        <v>113</v>
      </c>
      <c r="B53" s="173"/>
      <c r="C53" s="174" t="s">
        <v>9</v>
      </c>
      <c r="D53" s="174"/>
      <c r="E53" s="57"/>
      <c r="F53" s="57"/>
      <c r="G53" s="105"/>
      <c r="H53" s="105"/>
      <c r="I53" s="105"/>
      <c r="J53" s="105"/>
      <c r="K53" s="105">
        <f>SUM(K54)</f>
        <v>0</v>
      </c>
    </row>
    <row r="54" spans="1:11" ht="57.75" customHeight="1">
      <c r="A54" s="186"/>
      <c r="B54" s="17" t="s">
        <v>114</v>
      </c>
      <c r="C54" s="94" t="s">
        <v>115</v>
      </c>
      <c r="D54" s="202" t="s">
        <v>116</v>
      </c>
      <c r="E54" s="202"/>
      <c r="F54" s="203" t="s">
        <v>117</v>
      </c>
      <c r="G54" s="19"/>
      <c r="H54" s="19"/>
      <c r="I54" s="136"/>
      <c r="J54" s="66"/>
      <c r="K54" s="67"/>
    </row>
    <row r="55" spans="1:11" ht="34.5" customHeight="1">
      <c r="A55" s="182"/>
      <c r="B55" s="17" t="s">
        <v>118</v>
      </c>
      <c r="C55" s="33" t="s">
        <v>119</v>
      </c>
      <c r="D55" s="202" t="s">
        <v>120</v>
      </c>
      <c r="E55" s="202"/>
      <c r="F55" s="203"/>
      <c r="G55" s="19" t="s">
        <v>106</v>
      </c>
      <c r="H55" s="20">
        <v>0</v>
      </c>
      <c r="I55" s="21">
        <v>1</v>
      </c>
      <c r="J55" s="66">
        <v>5000</v>
      </c>
      <c r="K55" s="62">
        <f t="shared" ref="K55:K56" si="3">H55*I55*J55</f>
        <v>0</v>
      </c>
    </row>
    <row r="56" spans="1:11" ht="35.25" customHeight="1">
      <c r="A56" s="187"/>
      <c r="B56" s="17" t="s">
        <v>121</v>
      </c>
      <c r="C56" s="46" t="s">
        <v>122</v>
      </c>
      <c r="D56" s="202" t="s">
        <v>123</v>
      </c>
      <c r="E56" s="202"/>
      <c r="F56" s="203"/>
      <c r="G56" s="19" t="s">
        <v>106</v>
      </c>
      <c r="H56" s="20">
        <v>0</v>
      </c>
      <c r="I56" s="21">
        <v>1</v>
      </c>
      <c r="J56" s="66">
        <v>5000</v>
      </c>
      <c r="K56" s="62">
        <f t="shared" si="3"/>
        <v>0</v>
      </c>
    </row>
    <row r="57" spans="1:11" ht="18">
      <c r="A57" s="172" t="s">
        <v>124</v>
      </c>
      <c r="B57" s="173"/>
      <c r="C57" s="174" t="s">
        <v>10</v>
      </c>
      <c r="D57" s="174" t="s">
        <v>125</v>
      </c>
      <c r="E57" s="57"/>
      <c r="F57" s="57"/>
      <c r="G57" s="106"/>
      <c r="H57" s="106"/>
      <c r="I57" s="106"/>
      <c r="J57" s="106"/>
      <c r="K57" s="106">
        <f>SUM(K58)</f>
        <v>12000</v>
      </c>
    </row>
    <row r="58" spans="1:11" ht="17.25">
      <c r="A58" s="111"/>
      <c r="B58" s="111" t="s">
        <v>126</v>
      </c>
      <c r="C58" s="94" t="s">
        <v>127</v>
      </c>
      <c r="D58" s="112" t="s">
        <v>128</v>
      </c>
      <c r="E58" s="113"/>
      <c r="F58" s="113"/>
      <c r="G58" s="19" t="s">
        <v>34</v>
      </c>
      <c r="H58" s="19">
        <v>6</v>
      </c>
      <c r="I58" s="136">
        <v>1</v>
      </c>
      <c r="J58" s="66">
        <v>2000</v>
      </c>
      <c r="K58" s="67">
        <f>H58*I58*J58</f>
        <v>12000</v>
      </c>
    </row>
    <row r="59" spans="1:11" ht="18">
      <c r="A59" s="172" t="s">
        <v>129</v>
      </c>
      <c r="B59" s="173"/>
      <c r="C59" s="174" t="s">
        <v>11</v>
      </c>
      <c r="D59" s="174"/>
      <c r="E59" s="57"/>
      <c r="F59" s="57"/>
      <c r="G59" s="106"/>
      <c r="H59" s="106"/>
      <c r="I59" s="106"/>
      <c r="J59" s="106"/>
      <c r="K59" s="106">
        <f>SUM(K60:K62)</f>
        <v>60000</v>
      </c>
    </row>
    <row r="60" spans="1:11" s="4" customFormat="1" ht="17.25">
      <c r="A60" s="188"/>
      <c r="B60" s="114" t="s">
        <v>130</v>
      </c>
      <c r="C60" s="46" t="s">
        <v>131</v>
      </c>
      <c r="D60" s="157" t="s">
        <v>132</v>
      </c>
      <c r="E60" s="179"/>
      <c r="F60" s="158"/>
      <c r="G60" s="19" t="s">
        <v>133</v>
      </c>
      <c r="H60" s="20">
        <v>0</v>
      </c>
      <c r="I60" s="21">
        <v>1</v>
      </c>
      <c r="J60" s="66">
        <v>6000</v>
      </c>
      <c r="K60" s="62">
        <f>H60*I60*J60</f>
        <v>0</v>
      </c>
    </row>
    <row r="61" spans="1:11" s="4" customFormat="1" ht="17.25">
      <c r="A61" s="189"/>
      <c r="B61" s="114" t="s">
        <v>134</v>
      </c>
      <c r="C61" s="46" t="s">
        <v>135</v>
      </c>
      <c r="D61" s="157" t="s">
        <v>136</v>
      </c>
      <c r="E61" s="179"/>
      <c r="F61" s="158"/>
      <c r="G61" s="19" t="s">
        <v>133</v>
      </c>
      <c r="H61" s="20">
        <v>12</v>
      </c>
      <c r="I61" s="21">
        <v>1</v>
      </c>
      <c r="J61" s="66">
        <v>5000</v>
      </c>
      <c r="K61" s="62">
        <f>H61*I61*J61</f>
        <v>60000</v>
      </c>
    </row>
    <row r="62" spans="1:11" s="4" customFormat="1" ht="17.25">
      <c r="A62" s="190"/>
      <c r="B62" s="114" t="s">
        <v>137</v>
      </c>
      <c r="C62" s="46" t="s">
        <v>138</v>
      </c>
      <c r="D62" s="157" t="s">
        <v>139</v>
      </c>
      <c r="E62" s="179"/>
      <c r="F62" s="158"/>
      <c r="G62" s="19" t="s">
        <v>133</v>
      </c>
      <c r="H62" s="20">
        <v>0</v>
      </c>
      <c r="I62" s="21">
        <v>1</v>
      </c>
      <c r="J62" s="66">
        <v>3000</v>
      </c>
      <c r="K62" s="62">
        <f>H62*I62*J62</f>
        <v>0</v>
      </c>
    </row>
    <row r="63" spans="1:11" ht="18">
      <c r="A63" s="180" t="s">
        <v>140</v>
      </c>
      <c r="B63" s="181"/>
      <c r="C63" s="115" t="s">
        <v>141</v>
      </c>
      <c r="D63" s="116">
        <v>0.06</v>
      </c>
      <c r="E63" s="117"/>
      <c r="F63" s="117"/>
      <c r="G63" s="118"/>
      <c r="H63" s="119"/>
      <c r="I63" s="119"/>
      <c r="J63" s="137"/>
      <c r="K63" s="138">
        <f>SUM(K16,G41,K46,K53,K57,K59)*6%</f>
        <v>29748</v>
      </c>
    </row>
    <row r="64" spans="1:11" ht="21">
      <c r="A64" s="120"/>
      <c r="B64" s="120"/>
      <c r="C64" s="121" t="s">
        <v>142</v>
      </c>
      <c r="D64" s="122"/>
      <c r="E64" s="123"/>
      <c r="F64" s="123"/>
      <c r="G64" s="124"/>
      <c r="H64" s="124"/>
      <c r="I64" s="124"/>
      <c r="J64" s="139"/>
      <c r="K64" s="140">
        <f>SUM(K16,K41,K46,K53,K57,K59,K63)</f>
        <v>623548</v>
      </c>
    </row>
    <row r="65" spans="1:2" ht="15.75">
      <c r="A65" s="141"/>
      <c r="B65" s="141"/>
    </row>
  </sheetData>
  <mergeCells count="70">
    <mergeCell ref="A2:D2"/>
    <mergeCell ref="A12:C12"/>
    <mergeCell ref="A14:K14"/>
    <mergeCell ref="A16:B16"/>
    <mergeCell ref="C16:D16"/>
    <mergeCell ref="D36:F36"/>
    <mergeCell ref="E37:F37"/>
    <mergeCell ref="E38:F38"/>
    <mergeCell ref="E17:F17"/>
    <mergeCell ref="E18:F18"/>
    <mergeCell ref="E31:F31"/>
    <mergeCell ref="E32:F32"/>
    <mergeCell ref="E33:F33"/>
    <mergeCell ref="D19:D22"/>
    <mergeCell ref="D23:D26"/>
    <mergeCell ref="D27:D29"/>
    <mergeCell ref="D32:D33"/>
    <mergeCell ref="A57:B57"/>
    <mergeCell ref="C57:D57"/>
    <mergeCell ref="A59:B59"/>
    <mergeCell ref="C59:D59"/>
    <mergeCell ref="D52:F52"/>
    <mergeCell ref="A53:B53"/>
    <mergeCell ref="C53:D53"/>
    <mergeCell ref="D54:E54"/>
    <mergeCell ref="D55:E55"/>
    <mergeCell ref="F54:F56"/>
    <mergeCell ref="D56:E56"/>
    <mergeCell ref="D60:F60"/>
    <mergeCell ref="D61:F61"/>
    <mergeCell ref="D62:F62"/>
    <mergeCell ref="A63:B63"/>
    <mergeCell ref="A17:A40"/>
    <mergeCell ref="A42:A45"/>
    <mergeCell ref="A47:A52"/>
    <mergeCell ref="A54:A56"/>
    <mergeCell ref="A60:A62"/>
    <mergeCell ref="B17:B18"/>
    <mergeCell ref="B19:B29"/>
    <mergeCell ref="B30:B34"/>
    <mergeCell ref="B35:B36"/>
    <mergeCell ref="B37:B40"/>
    <mergeCell ref="B43:B45"/>
    <mergeCell ref="B47:B49"/>
    <mergeCell ref="B50:B51"/>
    <mergeCell ref="C17:C18"/>
    <mergeCell ref="C19:C29"/>
    <mergeCell ref="C30:C34"/>
    <mergeCell ref="C35:C36"/>
    <mergeCell ref="C37:C40"/>
    <mergeCell ref="C43:C45"/>
    <mergeCell ref="C47:C49"/>
    <mergeCell ref="C50:C51"/>
    <mergeCell ref="A46:B46"/>
    <mergeCell ref="C46:D46"/>
    <mergeCell ref="A41:B41"/>
    <mergeCell ref="C41:D41"/>
    <mergeCell ref="D42:F42"/>
    <mergeCell ref="D34:F34"/>
    <mergeCell ref="D35:F35"/>
    <mergeCell ref="E47:F47"/>
    <mergeCell ref="E48:F48"/>
    <mergeCell ref="E49:F49"/>
    <mergeCell ref="E50:F50"/>
    <mergeCell ref="E51:F51"/>
    <mergeCell ref="D43:F43"/>
    <mergeCell ref="D44:F44"/>
    <mergeCell ref="D45:F45"/>
    <mergeCell ref="E39:F39"/>
    <mergeCell ref="E40:F40"/>
  </mergeCells>
  <phoneticPr fontId="28" type="noConversion"/>
  <pageMargins left="0.7" right="0.7" top="0.75" bottom="0.75" header="0.3" footer="0.3"/>
  <pageSetup paperSize="9" scale="59" orientation="portrait"/>
  <ignoredErrors>
    <ignoredError sqref="K59 K57 K46 K41" formula="1"/>
  </ignoredError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3"/>
  <sheetViews>
    <sheetView tabSelected="1" topLeftCell="A19" zoomScale="70" zoomScaleNormal="70" workbookViewId="0">
      <selection activeCell="O43" sqref="O43"/>
    </sheetView>
  </sheetViews>
  <sheetFormatPr defaultColWidth="9" defaultRowHeight="14.25"/>
  <cols>
    <col min="1" max="1" width="8.375" style="2" customWidth="1"/>
    <col min="2" max="2" width="37.625" style="2" customWidth="1"/>
    <col min="3" max="3" width="27" style="6" customWidth="1"/>
    <col min="4" max="4" width="34.375" style="6" customWidth="1"/>
    <col min="5" max="5" width="59.375" style="7" customWidth="1"/>
    <col min="6" max="8" width="10.25" style="8" customWidth="1"/>
    <col min="9" max="9" width="13.375" style="9" customWidth="1"/>
    <col min="10" max="10" width="21.125" style="8" customWidth="1"/>
    <col min="11" max="11" width="13.375" style="144" hidden="1" customWidth="1"/>
    <col min="12" max="16384" width="9" style="2"/>
  </cols>
  <sheetData>
    <row r="1" spans="1:11" ht="87" customHeight="1">
      <c r="A1" s="242" t="s">
        <v>220</v>
      </c>
      <c r="B1" s="242"/>
      <c r="C1" s="242"/>
      <c r="D1" s="242"/>
      <c r="E1" s="242"/>
      <c r="F1" s="242"/>
      <c r="G1" s="242"/>
      <c r="H1" s="242"/>
      <c r="I1" s="242"/>
      <c r="J1" s="242"/>
    </row>
    <row r="2" spans="1:11" ht="36">
      <c r="A2" s="10" t="s">
        <v>143</v>
      </c>
      <c r="B2" s="10" t="s">
        <v>16</v>
      </c>
      <c r="C2" s="11"/>
      <c r="D2" s="11"/>
      <c r="E2" s="12"/>
      <c r="F2" s="13" t="s">
        <v>17</v>
      </c>
      <c r="G2" s="14" t="s">
        <v>18</v>
      </c>
      <c r="H2" s="15" t="s">
        <v>19</v>
      </c>
      <c r="I2" s="59" t="s">
        <v>20</v>
      </c>
      <c r="J2" s="15" t="s">
        <v>21</v>
      </c>
    </row>
    <row r="3" spans="1:11" s="1" customFormat="1" ht="21">
      <c r="A3" s="16" t="s">
        <v>144</v>
      </c>
      <c r="B3" s="234" t="s">
        <v>145</v>
      </c>
      <c r="C3" s="235"/>
      <c r="D3" s="235"/>
      <c r="E3" s="236"/>
      <c r="F3" s="235"/>
      <c r="G3" s="235"/>
      <c r="H3" s="235"/>
      <c r="I3" s="237"/>
      <c r="J3" s="60">
        <f>SUM(J4:J18)</f>
        <v>123880</v>
      </c>
      <c r="K3" s="145">
        <v>44000</v>
      </c>
    </row>
    <row r="4" spans="1:11" ht="17.25">
      <c r="A4" s="17" t="s">
        <v>23</v>
      </c>
      <c r="B4" s="18" t="s">
        <v>146</v>
      </c>
      <c r="C4" s="152" t="s">
        <v>147</v>
      </c>
      <c r="D4" s="152"/>
      <c r="E4" s="152"/>
      <c r="F4" s="19" t="s">
        <v>148</v>
      </c>
      <c r="G4" s="20">
        <v>24</v>
      </c>
      <c r="H4" s="21">
        <v>1</v>
      </c>
      <c r="I4" s="61">
        <v>1200</v>
      </c>
      <c r="J4" s="62">
        <f t="shared" ref="J4:J18" si="0">G4*H4*I4</f>
        <v>28800</v>
      </c>
    </row>
    <row r="5" spans="1:11" ht="17.25">
      <c r="A5" s="217" t="s">
        <v>30</v>
      </c>
      <c r="B5" s="220" t="s">
        <v>149</v>
      </c>
      <c r="C5" s="157" t="s">
        <v>150</v>
      </c>
      <c r="D5" s="158"/>
      <c r="E5" s="22" t="s">
        <v>151</v>
      </c>
      <c r="F5" s="19" t="s">
        <v>27</v>
      </c>
      <c r="G5" s="20">
        <v>6</v>
      </c>
      <c r="H5" s="21">
        <v>1</v>
      </c>
      <c r="I5" s="61">
        <v>1600</v>
      </c>
      <c r="J5" s="62">
        <f t="shared" si="0"/>
        <v>9600</v>
      </c>
    </row>
    <row r="6" spans="1:11" ht="17.25">
      <c r="A6" s="218"/>
      <c r="B6" s="221"/>
      <c r="C6" s="157" t="s">
        <v>152</v>
      </c>
      <c r="D6" s="158"/>
      <c r="E6" s="22" t="s">
        <v>153</v>
      </c>
      <c r="F6" s="19" t="s">
        <v>27</v>
      </c>
      <c r="G6" s="20">
        <v>6</v>
      </c>
      <c r="H6" s="21">
        <v>1</v>
      </c>
      <c r="I6" s="61">
        <v>1200</v>
      </c>
      <c r="J6" s="62">
        <f t="shared" si="0"/>
        <v>7200</v>
      </c>
    </row>
    <row r="7" spans="1:11" ht="17.25">
      <c r="A7" s="219"/>
      <c r="B7" s="222"/>
      <c r="C7" s="157" t="s">
        <v>154</v>
      </c>
      <c r="D7" s="158"/>
      <c r="E7" s="22" t="s">
        <v>155</v>
      </c>
      <c r="F7" s="19" t="s">
        <v>112</v>
      </c>
      <c r="G7" s="20">
        <v>1</v>
      </c>
      <c r="H7" s="21">
        <v>1</v>
      </c>
      <c r="I7" s="61">
        <v>7000</v>
      </c>
      <c r="J7" s="62">
        <f t="shared" si="0"/>
        <v>7000</v>
      </c>
    </row>
    <row r="8" spans="1:11" ht="44.1" customHeight="1">
      <c r="A8" s="217" t="s">
        <v>56</v>
      </c>
      <c r="B8" s="220" t="s">
        <v>156</v>
      </c>
      <c r="C8" s="240" t="s">
        <v>157</v>
      </c>
      <c r="D8" s="241"/>
      <c r="E8" s="22" t="s">
        <v>158</v>
      </c>
      <c r="F8" s="19" t="s">
        <v>159</v>
      </c>
      <c r="G8" s="20">
        <v>2</v>
      </c>
      <c r="H8" s="21">
        <v>1</v>
      </c>
      <c r="I8" s="61">
        <v>1980</v>
      </c>
      <c r="J8" s="62">
        <f t="shared" si="0"/>
        <v>3960</v>
      </c>
    </row>
    <row r="9" spans="1:11" ht="45" customHeight="1">
      <c r="A9" s="218"/>
      <c r="B9" s="221"/>
      <c r="C9" s="240" t="s">
        <v>160</v>
      </c>
      <c r="D9" s="241"/>
      <c r="E9" s="22" t="s">
        <v>161</v>
      </c>
      <c r="F9" s="19" t="s">
        <v>159</v>
      </c>
      <c r="G9" s="20">
        <v>3</v>
      </c>
      <c r="H9" s="21">
        <v>1</v>
      </c>
      <c r="I9" s="61">
        <v>1980</v>
      </c>
      <c r="J9" s="62">
        <f t="shared" si="0"/>
        <v>5940</v>
      </c>
    </row>
    <row r="10" spans="1:11" s="3" customFormat="1" ht="35.25" customHeight="1">
      <c r="A10" s="218"/>
      <c r="B10" s="221"/>
      <c r="C10" s="240" t="s">
        <v>162</v>
      </c>
      <c r="D10" s="241"/>
      <c r="E10" s="22" t="s">
        <v>163</v>
      </c>
      <c r="F10" s="19" t="s">
        <v>159</v>
      </c>
      <c r="G10" s="20">
        <v>4</v>
      </c>
      <c r="H10" s="21">
        <v>1</v>
      </c>
      <c r="I10" s="61">
        <v>1980</v>
      </c>
      <c r="J10" s="62">
        <f t="shared" si="0"/>
        <v>7920</v>
      </c>
      <c r="K10" s="146"/>
    </row>
    <row r="11" spans="1:11" ht="28.5" customHeight="1">
      <c r="A11" s="218"/>
      <c r="B11" s="221"/>
      <c r="C11" s="240" t="s">
        <v>164</v>
      </c>
      <c r="D11" s="241"/>
      <c r="E11" s="22" t="s">
        <v>165</v>
      </c>
      <c r="F11" s="19" t="s">
        <v>159</v>
      </c>
      <c r="G11" s="20">
        <v>3</v>
      </c>
      <c r="H11" s="21">
        <v>1</v>
      </c>
      <c r="I11" s="61">
        <v>1980</v>
      </c>
      <c r="J11" s="62">
        <f t="shared" si="0"/>
        <v>5940</v>
      </c>
    </row>
    <row r="12" spans="1:11" customFormat="1" ht="17.25" customHeight="1">
      <c r="A12" s="218"/>
      <c r="B12" s="221"/>
      <c r="C12" s="157" t="s">
        <v>166</v>
      </c>
      <c r="D12" s="158"/>
      <c r="E12" s="22" t="s">
        <v>167</v>
      </c>
      <c r="F12" s="19" t="s">
        <v>159</v>
      </c>
      <c r="G12" s="20">
        <v>2</v>
      </c>
      <c r="H12" s="21">
        <v>1</v>
      </c>
      <c r="I12" s="61">
        <v>1980</v>
      </c>
      <c r="J12" s="62">
        <f t="shared" si="0"/>
        <v>3960</v>
      </c>
      <c r="K12" s="147"/>
    </row>
    <row r="13" spans="1:11" customFormat="1" ht="17.25" customHeight="1">
      <c r="A13" s="218"/>
      <c r="B13" s="221"/>
      <c r="C13" s="157" t="s">
        <v>168</v>
      </c>
      <c r="D13" s="158"/>
      <c r="E13" s="22" t="s">
        <v>169</v>
      </c>
      <c r="F13" s="19" t="s">
        <v>159</v>
      </c>
      <c r="G13" s="20">
        <v>2</v>
      </c>
      <c r="H13" s="21">
        <v>1</v>
      </c>
      <c r="I13" s="61">
        <v>1980</v>
      </c>
      <c r="J13" s="62">
        <f t="shared" si="0"/>
        <v>3960</v>
      </c>
      <c r="K13" s="147"/>
    </row>
    <row r="14" spans="1:11" ht="47.1" customHeight="1">
      <c r="A14" s="217" t="s">
        <v>69</v>
      </c>
      <c r="B14" s="220" t="s">
        <v>170</v>
      </c>
      <c r="C14" s="238" t="s">
        <v>171</v>
      </c>
      <c r="D14" s="239"/>
      <c r="E14" s="223" t="s">
        <v>172</v>
      </c>
      <c r="F14" s="19" t="s">
        <v>159</v>
      </c>
      <c r="G14" s="20">
        <v>4</v>
      </c>
      <c r="H14" s="21">
        <v>1</v>
      </c>
      <c r="I14" s="61">
        <v>1980</v>
      </c>
      <c r="J14" s="62">
        <f t="shared" si="0"/>
        <v>7920</v>
      </c>
    </row>
    <row r="15" spans="1:11" ht="18" customHeight="1">
      <c r="A15" s="218"/>
      <c r="B15" s="221"/>
      <c r="C15" s="157" t="s">
        <v>173</v>
      </c>
      <c r="D15" s="158"/>
      <c r="E15" s="224"/>
      <c r="F15" s="19" t="s">
        <v>159</v>
      </c>
      <c r="G15" s="20">
        <v>4</v>
      </c>
      <c r="H15" s="21">
        <v>1</v>
      </c>
      <c r="I15" s="61">
        <v>1980</v>
      </c>
      <c r="J15" s="62">
        <f t="shared" si="0"/>
        <v>7920</v>
      </c>
    </row>
    <row r="16" spans="1:11" ht="17.25" customHeight="1">
      <c r="A16" s="218"/>
      <c r="B16" s="221"/>
      <c r="C16" s="157" t="s">
        <v>174</v>
      </c>
      <c r="D16" s="158"/>
      <c r="E16" s="22" t="s">
        <v>175</v>
      </c>
      <c r="F16" s="19" t="s">
        <v>159</v>
      </c>
      <c r="G16" s="20">
        <v>5</v>
      </c>
      <c r="H16" s="21">
        <v>1</v>
      </c>
      <c r="I16" s="61">
        <v>1980</v>
      </c>
      <c r="J16" s="62">
        <f t="shared" si="0"/>
        <v>9900</v>
      </c>
    </row>
    <row r="17" spans="1:11" ht="17.25">
      <c r="A17" s="218"/>
      <c r="B17" s="221"/>
      <c r="C17" s="157" t="s">
        <v>176</v>
      </c>
      <c r="D17" s="158"/>
      <c r="E17" s="22"/>
      <c r="F17" s="19" t="s">
        <v>159</v>
      </c>
      <c r="G17" s="20">
        <v>4</v>
      </c>
      <c r="H17" s="21">
        <v>1</v>
      </c>
      <c r="I17" s="61">
        <v>1980</v>
      </c>
      <c r="J17" s="62">
        <f t="shared" si="0"/>
        <v>7920</v>
      </c>
    </row>
    <row r="18" spans="1:11" ht="18" customHeight="1">
      <c r="A18" s="219"/>
      <c r="B18" s="222"/>
      <c r="C18" s="157" t="s">
        <v>177</v>
      </c>
      <c r="D18" s="158"/>
      <c r="E18" s="22" t="s">
        <v>178</v>
      </c>
      <c r="F18" s="19" t="s">
        <v>159</v>
      </c>
      <c r="G18" s="20">
        <v>3</v>
      </c>
      <c r="H18" s="21">
        <v>1</v>
      </c>
      <c r="I18" s="61">
        <v>1980</v>
      </c>
      <c r="J18" s="62">
        <f t="shared" si="0"/>
        <v>5940</v>
      </c>
    </row>
    <row r="19" spans="1:11" ht="18" customHeight="1">
      <c r="A19" s="23"/>
      <c r="B19" s="24"/>
      <c r="C19" s="25"/>
      <c r="D19" s="25"/>
      <c r="E19" s="26"/>
      <c r="F19" s="27"/>
      <c r="G19" s="28"/>
      <c r="H19" s="29"/>
      <c r="I19" s="63"/>
      <c r="J19" s="64"/>
    </row>
    <row r="20" spans="1:11" s="1" customFormat="1" ht="21">
      <c r="A20" s="16" t="s">
        <v>179</v>
      </c>
      <c r="B20" s="234" t="s">
        <v>215</v>
      </c>
      <c r="C20" s="235"/>
      <c r="D20" s="235"/>
      <c r="E20" s="236"/>
      <c r="F20" s="235"/>
      <c r="G20" s="235"/>
      <c r="H20" s="235"/>
      <c r="I20" s="237"/>
      <c r="J20" s="60">
        <f>SUM(J21:J21)</f>
        <v>28000</v>
      </c>
      <c r="K20" s="145">
        <v>14000</v>
      </c>
    </row>
    <row r="21" spans="1:11" ht="51.75">
      <c r="A21" s="17" t="s">
        <v>87</v>
      </c>
      <c r="B21" s="30" t="s">
        <v>180</v>
      </c>
      <c r="C21" s="225" t="s">
        <v>219</v>
      </c>
      <c r="D21" s="226"/>
      <c r="E21" s="31" t="s">
        <v>218</v>
      </c>
      <c r="F21" s="20" t="s">
        <v>181</v>
      </c>
      <c r="G21" s="20">
        <v>200</v>
      </c>
      <c r="H21" s="21">
        <v>1</v>
      </c>
      <c r="I21" s="65">
        <v>140</v>
      </c>
      <c r="J21" s="62">
        <f>H21*I21*G21</f>
        <v>28000</v>
      </c>
    </row>
    <row r="22" spans="1:11" ht="18" customHeight="1">
      <c r="A22" s="23"/>
      <c r="B22" s="24"/>
      <c r="C22" s="25"/>
      <c r="D22" s="25"/>
      <c r="E22" s="26"/>
      <c r="F22" s="27"/>
      <c r="G22" s="28"/>
      <c r="H22" s="29"/>
      <c r="I22" s="63"/>
      <c r="J22" s="64"/>
    </row>
    <row r="23" spans="1:11" s="1" customFormat="1" ht="21">
      <c r="A23" s="16" t="s">
        <v>182</v>
      </c>
      <c r="B23" s="234" t="s">
        <v>183</v>
      </c>
      <c r="C23" s="235"/>
      <c r="D23" s="235"/>
      <c r="E23" s="236"/>
      <c r="F23" s="235"/>
      <c r="G23" s="235"/>
      <c r="H23" s="235"/>
      <c r="I23" s="237"/>
      <c r="J23" s="60">
        <f>SUM(J24:J26)</f>
        <v>470000</v>
      </c>
      <c r="K23" s="145">
        <v>460000</v>
      </c>
    </row>
    <row r="24" spans="1:11" ht="17.25" customHeight="1">
      <c r="A24" s="160" t="s">
        <v>96</v>
      </c>
      <c r="B24" s="204" t="s">
        <v>184</v>
      </c>
      <c r="C24" s="225" t="s">
        <v>213</v>
      </c>
      <c r="D24" s="226"/>
      <c r="E24" s="32" t="s">
        <v>185</v>
      </c>
      <c r="F24" s="19" t="s">
        <v>186</v>
      </c>
      <c r="G24" s="19">
        <v>200</v>
      </c>
      <c r="H24" s="21">
        <v>1</v>
      </c>
      <c r="I24" s="66">
        <v>2000</v>
      </c>
      <c r="J24" s="67">
        <f>G24*H24*I24</f>
        <v>400000</v>
      </c>
    </row>
    <row r="25" spans="1:11" ht="17.25">
      <c r="A25" s="160"/>
      <c r="B25" s="204"/>
      <c r="C25" s="227"/>
      <c r="D25" s="228"/>
      <c r="E25" s="32" t="s">
        <v>187</v>
      </c>
      <c r="F25" s="19" t="s">
        <v>186</v>
      </c>
      <c r="G25" s="19">
        <v>200</v>
      </c>
      <c r="H25" s="21">
        <v>1</v>
      </c>
      <c r="I25" s="66">
        <v>300</v>
      </c>
      <c r="J25" s="67">
        <f>G25*H25*I25</f>
        <v>60000</v>
      </c>
    </row>
    <row r="26" spans="1:11" ht="17.25">
      <c r="A26" s="160"/>
      <c r="B26" s="204"/>
      <c r="C26" s="229"/>
      <c r="D26" s="230"/>
      <c r="E26" s="32" t="s">
        <v>188</v>
      </c>
      <c r="F26" s="19" t="s">
        <v>186</v>
      </c>
      <c r="G26" s="19">
        <v>200</v>
      </c>
      <c r="H26" s="21">
        <v>1</v>
      </c>
      <c r="I26" s="66">
        <v>50</v>
      </c>
      <c r="J26" s="67">
        <f>G26*H26*I26</f>
        <v>10000</v>
      </c>
    </row>
    <row r="27" spans="1:11" ht="18" customHeight="1">
      <c r="A27" s="23"/>
      <c r="B27" s="24"/>
      <c r="C27" s="25"/>
      <c r="D27" s="25"/>
      <c r="E27" s="26"/>
      <c r="F27" s="27"/>
      <c r="G27" s="28"/>
      <c r="H27" s="29"/>
      <c r="I27" s="63"/>
      <c r="J27" s="64"/>
    </row>
    <row r="28" spans="1:11" s="1" customFormat="1" ht="21">
      <c r="A28" s="16" t="s">
        <v>189</v>
      </c>
      <c r="B28" s="234" t="s">
        <v>190</v>
      </c>
      <c r="C28" s="235"/>
      <c r="D28" s="235"/>
      <c r="E28" s="236"/>
      <c r="F28" s="235"/>
      <c r="G28" s="235"/>
      <c r="H28" s="235"/>
      <c r="I28" s="237"/>
      <c r="J28" s="60">
        <f>SUM(J29:J29)</f>
        <v>30000</v>
      </c>
      <c r="K28" s="145">
        <v>15000</v>
      </c>
    </row>
    <row r="29" spans="1:11" ht="64.5" customHeight="1">
      <c r="A29" s="17" t="s">
        <v>114</v>
      </c>
      <c r="B29" s="33" t="s">
        <v>191</v>
      </c>
      <c r="C29" s="204" t="s">
        <v>216</v>
      </c>
      <c r="D29" s="204"/>
      <c r="E29" s="34" t="s">
        <v>192</v>
      </c>
      <c r="F29" s="19" t="s">
        <v>193</v>
      </c>
      <c r="G29" s="20">
        <v>10</v>
      </c>
      <c r="H29" s="21">
        <v>5</v>
      </c>
      <c r="I29" s="61">
        <v>600</v>
      </c>
      <c r="J29" s="62">
        <f t="shared" ref="J29:J32" si="1">H29*I29*G29</f>
        <v>30000</v>
      </c>
    </row>
    <row r="30" spans="1:11" ht="18" customHeight="1">
      <c r="A30" s="23"/>
      <c r="B30" s="24"/>
      <c r="C30" s="35"/>
      <c r="D30" s="35"/>
      <c r="E30" s="36"/>
      <c r="F30" s="37"/>
      <c r="G30" s="38"/>
      <c r="H30" s="29"/>
      <c r="I30" s="63"/>
      <c r="J30" s="64"/>
    </row>
    <row r="31" spans="1:11" s="1" customFormat="1" ht="21">
      <c r="A31" s="16" t="s">
        <v>194</v>
      </c>
      <c r="B31" s="234" t="s">
        <v>195</v>
      </c>
      <c r="C31" s="235"/>
      <c r="D31" s="235"/>
      <c r="E31" s="236"/>
      <c r="F31" s="235"/>
      <c r="G31" s="235"/>
      <c r="H31" s="235"/>
      <c r="I31" s="237"/>
      <c r="J31" s="60">
        <f>SUM(J32:J33)</f>
        <v>27000</v>
      </c>
      <c r="K31" s="145">
        <v>27000</v>
      </c>
    </row>
    <row r="32" spans="1:11" ht="37.5" customHeight="1">
      <c r="A32" s="17" t="s">
        <v>126</v>
      </c>
      <c r="B32" s="33" t="s">
        <v>195</v>
      </c>
      <c r="C32" s="233" t="s">
        <v>211</v>
      </c>
      <c r="D32" s="233"/>
      <c r="E32" s="39" t="s">
        <v>217</v>
      </c>
      <c r="F32" s="19" t="s">
        <v>196</v>
      </c>
      <c r="G32" s="20">
        <v>2</v>
      </c>
      <c r="H32" s="21">
        <v>12</v>
      </c>
      <c r="I32" s="61">
        <v>1125</v>
      </c>
      <c r="J32" s="62">
        <f t="shared" si="1"/>
        <v>27000</v>
      </c>
    </row>
    <row r="33" spans="1:11" ht="17.25">
      <c r="A33" s="40"/>
      <c r="B33" s="41"/>
      <c r="C33" s="42"/>
      <c r="D33" s="42"/>
      <c r="E33" s="43"/>
      <c r="F33" s="27"/>
      <c r="G33" s="44"/>
      <c r="H33" s="29"/>
      <c r="I33" s="68"/>
      <c r="J33" s="67"/>
    </row>
    <row r="34" spans="1:11" s="1" customFormat="1" ht="21">
      <c r="A34" s="16" t="s">
        <v>197</v>
      </c>
      <c r="B34" s="234" t="s">
        <v>198</v>
      </c>
      <c r="C34" s="235"/>
      <c r="D34" s="235"/>
      <c r="E34" s="236"/>
      <c r="F34" s="235"/>
      <c r="G34" s="235"/>
      <c r="H34" s="235"/>
      <c r="I34" s="237"/>
      <c r="J34" s="60">
        <f>SUM(J35:J38)</f>
        <v>127520</v>
      </c>
      <c r="K34" s="145"/>
    </row>
    <row r="35" spans="1:11" s="4" customFormat="1" ht="17.25" customHeight="1">
      <c r="A35" s="45" t="s">
        <v>130</v>
      </c>
      <c r="B35" s="46" t="s">
        <v>199</v>
      </c>
      <c r="C35" s="157" t="s">
        <v>214</v>
      </c>
      <c r="D35" s="179"/>
      <c r="E35" s="158"/>
      <c r="F35" s="19" t="s">
        <v>148</v>
      </c>
      <c r="G35" s="20">
        <v>1</v>
      </c>
      <c r="H35" s="21">
        <v>48</v>
      </c>
      <c r="I35" s="66">
        <v>320</v>
      </c>
      <c r="J35" s="62">
        <f>G35*H35*I35</f>
        <v>15360</v>
      </c>
      <c r="K35" s="148"/>
    </row>
    <row r="36" spans="1:11" ht="35.25" customHeight="1">
      <c r="A36" s="47" t="s">
        <v>134</v>
      </c>
      <c r="B36" s="48" t="s">
        <v>200</v>
      </c>
      <c r="C36" s="231" t="s">
        <v>209</v>
      </c>
      <c r="D36" s="232"/>
      <c r="E36" s="32"/>
      <c r="F36" s="19" t="s">
        <v>201</v>
      </c>
      <c r="G36" s="20">
        <v>2</v>
      </c>
      <c r="H36" s="21">
        <v>16</v>
      </c>
      <c r="I36" s="61">
        <v>800</v>
      </c>
      <c r="J36" s="62">
        <f>G36*H36*I36</f>
        <v>25600</v>
      </c>
      <c r="K36" s="144">
        <v>25600</v>
      </c>
    </row>
    <row r="37" spans="1:11" ht="38.1" customHeight="1">
      <c r="A37" s="142" t="s">
        <v>137</v>
      </c>
      <c r="B37" s="143" t="s">
        <v>202</v>
      </c>
      <c r="C37" s="233" t="s">
        <v>210</v>
      </c>
      <c r="D37" s="233"/>
      <c r="E37" s="49" t="s">
        <v>212</v>
      </c>
      <c r="F37" s="19" t="s">
        <v>181</v>
      </c>
      <c r="G37" s="20">
        <v>2</v>
      </c>
      <c r="H37" s="21">
        <v>1</v>
      </c>
      <c r="I37" s="61">
        <v>8000</v>
      </c>
      <c r="J37" s="62">
        <f>G37*H37*I37</f>
        <v>16000</v>
      </c>
      <c r="K37" s="144">
        <v>16000</v>
      </c>
    </row>
    <row r="38" spans="1:11" s="4" customFormat="1" ht="17.25" customHeight="1">
      <c r="A38" s="45" t="s">
        <v>203</v>
      </c>
      <c r="B38" s="46" t="s">
        <v>204</v>
      </c>
      <c r="C38" s="157" t="s">
        <v>205</v>
      </c>
      <c r="D38" s="179"/>
      <c r="E38" s="158"/>
      <c r="F38" s="19" t="s">
        <v>148</v>
      </c>
      <c r="G38" s="20">
        <v>7</v>
      </c>
      <c r="H38" s="21">
        <v>36</v>
      </c>
      <c r="I38" s="66">
        <v>280</v>
      </c>
      <c r="J38" s="62">
        <f>G38*H38*I38</f>
        <v>70560</v>
      </c>
      <c r="K38" s="148"/>
    </row>
    <row r="39" spans="1:11" s="4" customFormat="1" ht="17.25">
      <c r="A39" s="45"/>
      <c r="B39" s="50"/>
      <c r="C39" s="25"/>
      <c r="D39" s="25"/>
      <c r="E39" s="25"/>
      <c r="F39" s="27"/>
      <c r="G39" s="28"/>
      <c r="H39" s="29"/>
      <c r="I39" s="68"/>
      <c r="J39" s="62"/>
      <c r="K39" s="148"/>
    </row>
    <row r="40" spans="1:11" s="5" customFormat="1" ht="21">
      <c r="A40" s="51"/>
      <c r="B40" s="52" t="s">
        <v>206</v>
      </c>
      <c r="C40" s="53"/>
      <c r="D40" s="53"/>
      <c r="E40" s="54"/>
      <c r="F40" s="55"/>
      <c r="G40" s="55"/>
      <c r="H40" s="55"/>
      <c r="I40" s="69"/>
      <c r="J40" s="70">
        <f>J34+J31+J28+J23+J20+J3</f>
        <v>806400</v>
      </c>
      <c r="K40" s="149">
        <f>SUM(K3:K37)</f>
        <v>601600</v>
      </c>
    </row>
    <row r="41" spans="1:11" ht="21">
      <c r="A41" s="56"/>
      <c r="B41" s="174" t="s">
        <v>207</v>
      </c>
      <c r="C41" s="174"/>
      <c r="D41" s="174"/>
      <c r="E41" s="214"/>
      <c r="F41" s="174"/>
      <c r="G41" s="174"/>
      <c r="H41" s="174"/>
      <c r="I41" s="174"/>
      <c r="J41" s="70">
        <f>J40*0.1</f>
        <v>80640</v>
      </c>
    </row>
    <row r="42" spans="1:11" ht="21">
      <c r="A42" s="58"/>
      <c r="B42" s="215" t="s">
        <v>208</v>
      </c>
      <c r="C42" s="215"/>
      <c r="D42" s="215"/>
      <c r="E42" s="216"/>
      <c r="F42" s="215"/>
      <c r="G42" s="215"/>
      <c r="H42" s="215"/>
      <c r="I42" s="215"/>
      <c r="J42" s="71">
        <f>SUM(J40:J41)</f>
        <v>887040</v>
      </c>
      <c r="K42" s="150">
        <f>J40-K40</f>
        <v>204800</v>
      </c>
    </row>
    <row r="43" spans="1:11" ht="45" customHeight="1">
      <c r="A43" s="243" t="s">
        <v>221</v>
      </c>
      <c r="B43" s="243"/>
      <c r="C43" s="243"/>
      <c r="D43" s="243"/>
      <c r="E43" s="243"/>
      <c r="F43" s="243"/>
      <c r="G43" s="243"/>
      <c r="H43" s="243"/>
      <c r="I43" s="243"/>
      <c r="J43" s="71">
        <v>403200</v>
      </c>
      <c r="K43" s="151">
        <f>K42/J40</f>
        <v>0.25396825396825395</v>
      </c>
    </row>
  </sheetData>
  <mergeCells count="42">
    <mergeCell ref="A43:I43"/>
    <mergeCell ref="A1:J1"/>
    <mergeCell ref="B3:I3"/>
    <mergeCell ref="C4:E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B20:I20"/>
    <mergeCell ref="C21:D21"/>
    <mergeCell ref="B23:I23"/>
    <mergeCell ref="B28:I28"/>
    <mergeCell ref="C29:D29"/>
    <mergeCell ref="B31:I31"/>
    <mergeCell ref="C32:D32"/>
    <mergeCell ref="B34:I34"/>
    <mergeCell ref="B41:I41"/>
    <mergeCell ref="B42:I42"/>
    <mergeCell ref="A5:A7"/>
    <mergeCell ref="A8:A13"/>
    <mergeCell ref="A14:A18"/>
    <mergeCell ref="A24:A26"/>
    <mergeCell ref="B5:B7"/>
    <mergeCell ref="B8:B13"/>
    <mergeCell ref="B14:B18"/>
    <mergeCell ref="B24:B26"/>
    <mergeCell ref="E14:E15"/>
    <mergeCell ref="C24:D26"/>
    <mergeCell ref="C35:E35"/>
    <mergeCell ref="C36:D36"/>
    <mergeCell ref="C37:D37"/>
    <mergeCell ref="C38:E38"/>
  </mergeCells>
  <phoneticPr fontId="28" type="noConversion"/>
  <pageMargins left="0.7" right="0.7" top="0.75" bottom="0.75" header="0.3" footer="0.3"/>
  <pageSetup paperSize="9" scale="54"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微信平台+计算器、12月运维版</vt:lpstr>
      <vt:lpstr>老年科&amp;神经内科住院患者营养筛查</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客户部何文青</dc:creator>
  <cp:lastModifiedBy>客户部王璐</cp:lastModifiedBy>
  <cp:lastPrinted>2019-12-18T09:54:00Z</cp:lastPrinted>
  <dcterms:created xsi:type="dcterms:W3CDTF">2018-08-23T08:00:00Z</dcterms:created>
  <dcterms:modified xsi:type="dcterms:W3CDTF">2020-06-22T03:30:45Z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