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540" yWindow="465" windowWidth="37860" windowHeight="19575"/>
  </bookViews>
  <sheets>
    <sheet name="结算单" sheetId="3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4" i="3" l="1"/>
  <c r="J45" i="3"/>
  <c r="J46" i="3"/>
  <c r="J20" i="3"/>
  <c r="J21" i="3"/>
  <c r="J23" i="3"/>
  <c r="J24" i="3"/>
  <c r="J25" i="3"/>
  <c r="J28" i="3"/>
  <c r="J30" i="3"/>
  <c r="J31" i="3"/>
  <c r="J32" i="3"/>
  <c r="J35" i="3"/>
  <c r="J37" i="3"/>
  <c r="J38" i="3"/>
  <c r="J39" i="3"/>
  <c r="J41" i="3"/>
  <c r="J42" i="3"/>
  <c r="J48" i="3"/>
  <c r="J50" i="3"/>
  <c r="E14" i="3"/>
  <c r="E13" i="3"/>
  <c r="E12" i="3"/>
  <c r="E11" i="3"/>
  <c r="E10" i="3"/>
  <c r="E9" i="3"/>
  <c r="E8" i="3"/>
  <c r="E7" i="3"/>
  <c r="E6" i="3"/>
  <c r="E5" i="3"/>
  <c r="E15" i="3"/>
  <c r="J52" i="3"/>
  <c r="C40" i="3"/>
  <c r="C36" i="3"/>
  <c r="C33" i="3"/>
  <c r="C29" i="3"/>
  <c r="C19" i="3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8" authorId="0" shapeId="0">
      <text>
        <r>
          <rPr>
            <sz val="9"/>
            <color rgb="FF000000"/>
            <rFont val="宋体"/>
            <family val="3"/>
            <charset val="134"/>
          </rPr>
          <t>详细计算单位描述，例如：平米，个，人，台，天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F18" authorId="0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如计算单位是平米，请将平米数填写在此处</t>
        </r>
      </text>
    </comment>
    <comment ref="G18" authorId="1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  <comment ref="H18" authorId="0" shapeId="0">
      <text>
        <r>
          <rPr>
            <b/>
            <sz val="9"/>
            <color rgb="FF000000"/>
            <rFont val="宋体"/>
            <family val="3"/>
            <charset val="134"/>
          </rPr>
          <t>使用次数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<sst xmlns="http://schemas.openxmlformats.org/spreadsheetml/2006/main" count="83" uniqueCount="74">
  <si>
    <t>会议用材料制作 Meeting Material</t>
  </si>
  <si>
    <t>税 Tax</t>
  </si>
  <si>
    <t>总计 Total</t>
  </si>
  <si>
    <t>Agency: must fill in
供应商（填入右边橘色处）</t>
  </si>
  <si>
    <t>Item</t>
    <phoneticPr fontId="1" type="noConversion"/>
  </si>
  <si>
    <t>Descripation描述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</si>
  <si>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</si>
  <si>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</si>
  <si>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</si>
  <si>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</si>
  <si>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</si>
  <si>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</si>
  <si>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</si>
  <si>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</si>
  <si>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</t>
  </si>
  <si>
    <t>2-1</t>
    <phoneticPr fontId="4" type="noConversion"/>
  </si>
  <si>
    <t>6-2</t>
  </si>
  <si>
    <t>Total</t>
    <phoneticPr fontId="3" type="noConversion"/>
  </si>
  <si>
    <t>Total</t>
    <phoneticPr fontId="1" type="noConversion"/>
  </si>
  <si>
    <t>Total Amount</t>
    <phoneticPr fontId="1" type="noConversion"/>
  </si>
  <si>
    <t>其他</t>
  </si>
  <si>
    <t>人／天</t>
    <rPh sb="0" eb="1">
      <t>ren</t>
    </rPh>
    <rPh sb="2" eb="3">
      <t>tian</t>
    </rPh>
    <phoneticPr fontId="1" type="noConversion"/>
  </si>
  <si>
    <t>摄影</t>
    <rPh sb="0" eb="1">
      <t>she ying</t>
    </rPh>
    <phoneticPr fontId="1" type="noConversion"/>
  </si>
  <si>
    <t>摄像</t>
    <phoneticPr fontId="1" type="noConversion"/>
  </si>
  <si>
    <t>Total</t>
    <phoneticPr fontId="1" type="noConversion"/>
  </si>
  <si>
    <t>套</t>
    <phoneticPr fontId="1" type="noConversion"/>
  </si>
  <si>
    <t>备注</t>
    <phoneticPr fontId="1" type="noConversion"/>
  </si>
  <si>
    <t>4-1</t>
    <phoneticPr fontId="1" type="noConversion"/>
  </si>
  <si>
    <t>会议活动策划</t>
    <phoneticPr fontId="4" type="noConversion"/>
  </si>
  <si>
    <t>会议用材料制作</t>
    <phoneticPr fontId="4" type="noConversion"/>
  </si>
  <si>
    <t>视频文件制作</t>
    <phoneticPr fontId="4" type="noConversion"/>
  </si>
  <si>
    <t xml:space="preserve">进、撤展人工费 </t>
    <phoneticPr fontId="4" type="noConversion"/>
  </si>
  <si>
    <t>摄影摄像</t>
    <phoneticPr fontId="4" type="noConversion"/>
  </si>
  <si>
    <t>对于活动支持或项目执行上人员收费（天）</t>
    <phoneticPr fontId="4" type="noConversion"/>
  </si>
  <si>
    <t>其他</t>
    <phoneticPr fontId="4" type="noConversion"/>
  </si>
  <si>
    <t xml:space="preserve">税 </t>
    <phoneticPr fontId="4" type="noConversion"/>
  </si>
  <si>
    <t>5-1</t>
    <phoneticPr fontId="4" type="noConversion"/>
  </si>
  <si>
    <t>6-1</t>
    <phoneticPr fontId="1" type="noConversion"/>
  </si>
  <si>
    <t>分钟</t>
    <rPh sb="0" eb="1">
      <t>fen z</t>
    </rPh>
    <phoneticPr fontId="1" type="noConversion"/>
  </si>
  <si>
    <t>现场执行</t>
    <rPh sb="0" eb="1">
      <t>ke hu</t>
    </rPh>
    <rPh sb="2" eb="3">
      <t>jing l</t>
    </rPh>
    <phoneticPr fontId="1" type="noConversion"/>
  </si>
  <si>
    <t>2-2</t>
  </si>
  <si>
    <t>气球拱门堆头</t>
    <rPh sb="0" eb="1">
      <t>qian dao</t>
    </rPh>
    <rPh sb="2" eb="3">
      <t>bei jing ban</t>
    </rPh>
    <phoneticPr fontId="1" type="noConversion"/>
  </si>
  <si>
    <t>普通气球3m以下</t>
    <phoneticPr fontId="1" type="noConversion"/>
  </si>
  <si>
    <t>视频剪辑</t>
    <rPh sb="0" eb="1">
      <t>shi p</t>
    </rPh>
    <rPh sb="2" eb="3">
      <t>he chengpei yiun</t>
    </rPh>
    <phoneticPr fontId="1" type="noConversion"/>
  </si>
  <si>
    <t>3-1</t>
    <phoneticPr fontId="1" type="noConversion"/>
  </si>
  <si>
    <t>会议摄像</t>
    <phoneticPr fontId="1" type="noConversion"/>
  </si>
  <si>
    <t>会议摄影</t>
    <phoneticPr fontId="1" type="noConversion"/>
  </si>
  <si>
    <t>1-2</t>
    <phoneticPr fontId="1" type="noConversion"/>
  </si>
  <si>
    <t>平面设计</t>
    <phoneticPr fontId="1" type="noConversion"/>
  </si>
  <si>
    <t>KV设计</t>
    <phoneticPr fontId="1" type="noConversion"/>
  </si>
  <si>
    <t>办公室气球</t>
    <phoneticPr fontId="1" type="noConversion"/>
  </si>
  <si>
    <t>办公室内饰</t>
    <phoneticPr fontId="1" type="noConversion"/>
  </si>
  <si>
    <t>服务费</t>
    <phoneticPr fontId="1" type="noConversion"/>
  </si>
  <si>
    <t>4-2</t>
  </si>
  <si>
    <t>音乐编辑</t>
    <phoneticPr fontId="1" type="noConversion"/>
  </si>
  <si>
    <t>分钟</t>
    <phoneticPr fontId="1" type="noConversion"/>
  </si>
  <si>
    <t xml:space="preserve">预估2分钟   照片素材剪辑 </t>
    <phoneticPr fontId="1" type="noConversion"/>
  </si>
  <si>
    <t>7-1</t>
    <phoneticPr fontId="1" type="noConversion"/>
  </si>
  <si>
    <t>Total</t>
    <phoneticPr fontId="1" type="noConversion"/>
  </si>
  <si>
    <t>个</t>
    <phoneticPr fontId="1" type="noConversion"/>
  </si>
  <si>
    <t>马克笔</t>
    <phoneticPr fontId="1" type="noConversion"/>
  </si>
  <si>
    <t>会场搭建</t>
    <phoneticPr fontId="1" type="noConversion"/>
  </si>
  <si>
    <t>会场搭建</t>
    <phoneticPr fontId="4" type="noConversion"/>
  </si>
  <si>
    <t>服务费</t>
    <phoneticPr fontId="1" type="noConversion"/>
  </si>
  <si>
    <t>8-1</t>
    <phoneticPr fontId="1" type="noConversion"/>
  </si>
  <si>
    <t>8-2</t>
    <phoneticPr fontId="1" type="noConversion"/>
  </si>
  <si>
    <t>结算</t>
    <phoneticPr fontId="1" type="noConversion"/>
  </si>
  <si>
    <t>1500元/4小时  2个时段4小时</t>
    <phoneticPr fontId="1" type="noConversion"/>
  </si>
  <si>
    <t>Quotation
结算</t>
    <phoneticPr fontId="1" type="noConversion"/>
  </si>
  <si>
    <t>上海麦田公共关系咨询有限公司</t>
    <phoneticPr fontId="1" type="noConversion"/>
  </si>
  <si>
    <t>Quotation Summary 结算总表</t>
    <phoneticPr fontId="4" type="noConversion"/>
  </si>
  <si>
    <t>乐队</t>
    <phoneticPr fontId="1" type="noConversion"/>
  </si>
  <si>
    <t>次</t>
    <phoneticPr fontId="1" type="noConversion"/>
  </si>
  <si>
    <t>新增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</si>
</sst>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2"/>
      <color indexed="10"/>
      <name val="微软雅黑"/>
      <family val="3"/>
      <charset val="134"/>
    </font>
    <font>
      <sz val="12"/>
      <color indexed="10"/>
      <name val="微软雅黑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rgb="FFFF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6" fontId="29" fillId="0" borderId="1" xfId="62" applyFont="1" applyBorder="1" applyAlignment="1"/>
    <xf numFmtId="0" fontId="29" fillId="0" borderId="11" xfId="0" applyFont="1" applyBorder="1" applyAlignment="1">
      <alignment horizontal="center" wrapText="1"/>
    </xf>
    <xf numFmtId="43" fontId="29" fillId="0" borderId="1" xfId="62" applyNumberFormat="1" applyFont="1" applyBorder="1" applyAlignment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left"/>
    </xf>
    <xf numFmtId="0" fontId="29" fillId="27" borderId="0" xfId="0" applyFont="1" applyFill="1" applyBorder="1"/>
    <xf numFmtId="177" fontId="29" fillId="27" borderId="0" xfId="0" applyNumberFormat="1" applyFont="1" applyFill="1" applyBorder="1" applyAlignment="1">
      <alignment horizontal="right" vertical="center"/>
    </xf>
    <xf numFmtId="178" fontId="31" fillId="27" borderId="13" xfId="0" applyNumberFormat="1" applyFont="1" applyFill="1" applyBorder="1" applyAlignment="1">
      <alignment horizontal="right"/>
    </xf>
    <xf numFmtId="178" fontId="31" fillId="27" borderId="1" xfId="0" applyNumberFormat="1" applyFont="1" applyFill="1" applyBorder="1" applyAlignment="1">
      <alignment horizontal="left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79" fontId="29" fillId="0" borderId="1" xfId="0" applyNumberFormat="1" applyFont="1" applyFill="1" applyBorder="1" applyAlignment="1">
      <alignment horizontal="right" vertical="center"/>
    </xf>
    <xf numFmtId="179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179" fontId="29" fillId="0" borderId="1" xfId="0" applyNumberFormat="1" applyFont="1" applyBorder="1" applyAlignment="1">
      <alignment horizontal="left"/>
    </xf>
    <xf numFmtId="0" fontId="32" fillId="0" borderId="1" xfId="34" applyFont="1" applyFill="1" applyBorder="1" applyAlignment="1">
      <alignment horizontal="left" vertical="center"/>
    </xf>
    <xf numFmtId="49" fontId="29" fillId="0" borderId="1" xfId="34" applyNumberFormat="1" applyFont="1" applyFill="1" applyBorder="1" applyAlignment="1">
      <alignment horizontal="center" vertical="center"/>
    </xf>
    <xf numFmtId="43" fontId="29" fillId="28" borderId="1" xfId="64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Border="1" applyAlignment="1">
      <alignment horizontal="left"/>
    </xf>
    <xf numFmtId="0" fontId="29" fillId="27" borderId="0" xfId="34" applyFont="1" applyFill="1" applyBorder="1" applyAlignment="1"/>
    <xf numFmtId="177" fontId="29" fillId="27" borderId="0" xfId="34" applyNumberFormat="1" applyFont="1" applyFill="1" applyBorder="1" applyAlignment="1">
      <alignment horizontal="right" vertical="center"/>
    </xf>
    <xf numFmtId="178" fontId="31" fillId="27" borderId="13" xfId="34" applyNumberFormat="1" applyFont="1" applyFill="1" applyBorder="1" applyAlignment="1">
      <alignment horizontal="right"/>
    </xf>
    <xf numFmtId="49" fontId="29" fillId="28" borderId="1" xfId="34" applyNumberFormat="1" applyFont="1" applyFill="1" applyBorder="1" applyAlignment="1">
      <alignment horizontal="center" vertical="center"/>
    </xf>
    <xf numFmtId="0" fontId="32" fillId="28" borderId="16" xfId="34" applyFont="1" applyFill="1" applyBorder="1" applyAlignment="1">
      <alignment horizontal="left" vertical="center"/>
    </xf>
    <xf numFmtId="179" fontId="29" fillId="0" borderId="1" xfId="0" applyNumberFormat="1" applyFont="1" applyBorder="1" applyAlignment="1">
      <alignment horizontal="right" vertical="center"/>
    </xf>
    <xf numFmtId="0" fontId="34" fillId="27" borderId="12" xfId="0" applyFont="1" applyFill="1" applyBorder="1" applyAlignment="1">
      <alignment horizontal="center" vertical="center"/>
    </xf>
    <xf numFmtId="10" fontId="31" fillId="27" borderId="13" xfId="63" applyNumberFormat="1" applyFont="1" applyFill="1" applyBorder="1" applyAlignment="1">
      <alignment horizontal="right"/>
    </xf>
    <xf numFmtId="10" fontId="31" fillId="27" borderId="1" xfId="63" applyNumberFormat="1" applyFont="1" applyFill="1" applyBorder="1" applyAlignment="1">
      <alignment horizontal="left"/>
    </xf>
    <xf numFmtId="0" fontId="31" fillId="29" borderId="1" xfId="0" applyFont="1" applyFill="1" applyBorder="1" applyAlignment="1">
      <alignment horizontal="left" vertical="center"/>
    </xf>
    <xf numFmtId="180" fontId="35" fillId="0" borderId="15" xfId="0" applyNumberFormat="1" applyFont="1" applyFill="1" applyBorder="1" applyAlignment="1">
      <alignment horizontal="right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62" applyNumberFormat="1" applyFont="1" applyBorder="1" applyAlignment="1"/>
    <xf numFmtId="2" fontId="29" fillId="0" borderId="1" xfId="62" applyNumberFormat="1" applyFont="1" applyBorder="1" applyAlignment="1"/>
    <xf numFmtId="0" fontId="3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34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vertical="center"/>
    </xf>
    <xf numFmtId="0" fontId="32" fillId="24" borderId="0" xfId="0" applyFont="1" applyFill="1" applyAlignment="1">
      <alignment wrapTex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2" fillId="0" borderId="1" xfId="34" applyFont="1" applyFill="1" applyBorder="1" applyAlignment="1">
      <alignment horizontal="left" vertical="center" wrapText="1"/>
    </xf>
    <xf numFmtId="177" fontId="30" fillId="31" borderId="1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79" fontId="29" fillId="0" borderId="17" xfId="0" applyNumberFormat="1" applyFont="1" applyFill="1" applyBorder="1" applyAlignment="1">
      <alignment horizontal="right" vertical="center"/>
    </xf>
    <xf numFmtId="0" fontId="29" fillId="0" borderId="17" xfId="0" applyNumberFormat="1" applyFont="1" applyBorder="1" applyAlignment="1">
      <alignment vertical="center"/>
    </xf>
    <xf numFmtId="0" fontId="33" fillId="0" borderId="17" xfId="0" applyFont="1" applyFill="1" applyBorder="1" applyAlignment="1" applyProtection="1">
      <alignment vertical="center" wrapText="1"/>
    </xf>
    <xf numFmtId="179" fontId="29" fillId="0" borderId="17" xfId="0" applyNumberFormat="1" applyFont="1" applyBorder="1" applyAlignment="1">
      <alignment horizontal="left"/>
    </xf>
    <xf numFmtId="0" fontId="29" fillId="0" borderId="16" xfId="0" applyNumberFormat="1" applyFont="1" applyBorder="1" applyAlignment="1">
      <alignment horizontal="left" vertical="center"/>
    </xf>
    <xf numFmtId="0" fontId="32" fillId="28" borderId="16" xfId="34" applyFont="1" applyFill="1" applyBorder="1" applyAlignment="1">
      <alignment horizontal="left" vertical="center" wrapText="1"/>
    </xf>
    <xf numFmtId="49" fontId="29" fillId="28" borderId="17" xfId="34" applyNumberFormat="1" applyFont="1" applyFill="1" applyBorder="1" applyAlignment="1">
      <alignment horizontal="center" vertical="center"/>
    </xf>
    <xf numFmtId="43" fontId="29" fillId="28" borderId="17" xfId="64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9" fontId="31" fillId="27" borderId="0" xfId="0" applyNumberFormat="1" applyFont="1" applyFill="1" applyBorder="1" applyAlignment="1">
      <alignment horizontal="left"/>
    </xf>
    <xf numFmtId="49" fontId="32" fillId="28" borderId="17" xfId="0" applyNumberFormat="1" applyFont="1" applyFill="1" applyBorder="1" applyAlignment="1">
      <alignment horizontal="center" vertical="center"/>
    </xf>
    <xf numFmtId="0" fontId="32" fillId="28" borderId="17" xfId="0" applyFont="1" applyFill="1" applyBorder="1" applyAlignment="1">
      <alignment horizontal="left" vertical="center"/>
    </xf>
    <xf numFmtId="0" fontId="29" fillId="28" borderId="17" xfId="0" applyFont="1" applyFill="1" applyBorder="1" applyAlignment="1">
      <alignment horizontal="center" vertical="center"/>
    </xf>
    <xf numFmtId="179" fontId="29" fillId="0" borderId="17" xfId="0" applyNumberFormat="1" applyFont="1" applyBorder="1" applyAlignment="1">
      <alignment horizontal="right" vertical="center"/>
    </xf>
    <xf numFmtId="0" fontId="31" fillId="27" borderId="13" xfId="63" applyNumberFormat="1" applyFont="1" applyFill="1" applyBorder="1" applyAlignment="1">
      <alignment horizontal="right"/>
    </xf>
    <xf numFmtId="176" fontId="29" fillId="0" borderId="17" xfId="62" applyFont="1" applyBorder="1" applyAlignment="1"/>
    <xf numFmtId="0" fontId="31" fillId="29" borderId="15" xfId="0" applyFont="1" applyFill="1" applyBorder="1" applyAlignment="1">
      <alignment horizontal="center" vertical="center"/>
    </xf>
    <xf numFmtId="177" fontId="30" fillId="26" borderId="17" xfId="0" applyNumberFormat="1" applyFont="1" applyFill="1" applyBorder="1" applyAlignment="1">
      <alignment horizontal="right" vertical="center" wrapText="1"/>
    </xf>
    <xf numFmtId="179" fontId="29" fillId="0" borderId="17" xfId="0" applyNumberFormat="1" applyFont="1" applyBorder="1" applyAlignment="1">
      <alignment horizontal="right"/>
    </xf>
    <xf numFmtId="43" fontId="29" fillId="28" borderId="17" xfId="34" applyNumberFormat="1" applyFont="1" applyFill="1" applyBorder="1" applyAlignment="1">
      <alignment horizontal="right"/>
    </xf>
    <xf numFmtId="43" fontId="29" fillId="0" borderId="17" xfId="34" applyNumberFormat="1" applyFont="1" applyBorder="1" applyAlignment="1">
      <alignment horizontal="right"/>
    </xf>
    <xf numFmtId="179" fontId="40" fillId="0" borderId="17" xfId="0" applyNumberFormat="1" applyFont="1" applyFill="1" applyBorder="1" applyAlignment="1">
      <alignment horizontal="right" vertical="center"/>
    </xf>
    <xf numFmtId="0" fontId="30" fillId="25" borderId="1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left" vertical="center"/>
    </xf>
    <xf numFmtId="0" fontId="40" fillId="0" borderId="17" xfId="0" applyFont="1" applyFill="1" applyBorder="1" applyAlignment="1">
      <alignment horizontal="center" vertical="center"/>
    </xf>
    <xf numFmtId="0" fontId="40" fillId="28" borderId="17" xfId="0" applyFont="1" applyFill="1" applyBorder="1" applyAlignment="1">
      <alignment horizontal="center" vertical="center"/>
    </xf>
    <xf numFmtId="179" fontId="40" fillId="0" borderId="17" xfId="0" applyNumberFormat="1" applyFont="1" applyBorder="1" applyAlignment="1">
      <alignment horizontal="right" vertical="center"/>
    </xf>
    <xf numFmtId="49" fontId="40" fillId="28" borderId="17" xfId="0" applyNumberFormat="1" applyFont="1" applyFill="1" applyBorder="1" applyAlignment="1">
      <alignment horizontal="center" vertical="center"/>
    </xf>
    <xf numFmtId="179" fontId="40" fillId="0" borderId="17" xfId="0" applyNumberFormat="1" applyFont="1" applyBorder="1" applyAlignment="1">
      <alignment horizontal="left"/>
    </xf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0" fillId="30" borderId="1" xfId="0" applyFont="1" applyFill="1" applyBorder="1" applyAlignment="1">
      <alignment horizontal="center" vertical="center"/>
    </xf>
    <xf numFmtId="0" fontId="29" fillId="0" borderId="11" xfId="34" applyFont="1" applyBorder="1" applyAlignment="1">
      <alignment horizontal="right"/>
    </xf>
    <xf numFmtId="0" fontId="29" fillId="0" borderId="14" xfId="34" applyFont="1" applyBorder="1" applyAlignment="1">
      <alignment horizontal="right"/>
    </xf>
    <xf numFmtId="0" fontId="29" fillId="0" borderId="15" xfId="34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30" fillId="26" borderId="11" xfId="0" applyFont="1" applyFill="1" applyBorder="1" applyAlignment="1">
      <alignment horizontal="center" vertical="center" wrapText="1"/>
    </xf>
    <xf numFmtId="0" fontId="30" fillId="26" borderId="15" xfId="0" applyFont="1" applyFill="1" applyBorder="1" applyAlignment="1">
      <alignment horizontal="center" vertical="center" wrapText="1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2"/>
  <sheetViews>
    <sheetView tabSelected="1" topLeftCell="A22" zoomScale="90" zoomScaleNormal="90" workbookViewId="0">
      <selection activeCell="K28" sqref="K28"/>
    </sheetView>
  </sheetViews>
  <sheetFormatPr defaultColWidth="8.875" defaultRowHeight="17.25"/>
  <cols>
    <col min="1" max="1" width="8.875" style="1"/>
    <col min="2" max="2" width="8.5" style="1" customWidth="1"/>
    <col min="3" max="3" width="43.125" style="1" bestFit="1" customWidth="1"/>
    <col min="4" max="4" width="24" style="1" customWidth="1"/>
    <col min="5" max="5" width="17.375" style="1" bestFit="1" customWidth="1"/>
    <col min="6" max="6" width="16.625" style="1" customWidth="1"/>
    <col min="7" max="7" width="8.625" style="1" customWidth="1"/>
    <col min="8" max="8" width="8.5" style="1" customWidth="1"/>
    <col min="9" max="9" width="13.5" style="1" customWidth="1"/>
    <col min="10" max="10" width="19" style="1" customWidth="1"/>
    <col min="11" max="11" width="30" style="1" bestFit="1" customWidth="1"/>
    <col min="12" max="16384" width="8.875" style="1"/>
  </cols>
  <sheetData>
    <row r="2" spans="2:11">
      <c r="B2" s="106" t="s">
        <v>70</v>
      </c>
      <c r="C2" s="106"/>
      <c r="D2" s="106"/>
      <c r="E2" s="106"/>
      <c r="F2" s="106"/>
      <c r="H2" s="2"/>
      <c r="I2" s="2"/>
      <c r="J2" s="2"/>
      <c r="K2" s="3"/>
    </row>
    <row r="3" spans="2:11" ht="34.5">
      <c r="B3" s="4"/>
      <c r="C3" s="5" t="s">
        <v>3</v>
      </c>
      <c r="D3" s="5"/>
      <c r="E3" s="57" t="s">
        <v>69</v>
      </c>
      <c r="G3" s="2"/>
      <c r="H3" s="2"/>
      <c r="I3" s="2"/>
      <c r="J3" s="2"/>
      <c r="K3" s="3"/>
    </row>
    <row r="4" spans="2:11" ht="36">
      <c r="B4" s="6" t="s">
        <v>4</v>
      </c>
      <c r="C4" s="7" t="s">
        <v>5</v>
      </c>
      <c r="D4" s="7"/>
      <c r="E4" s="89" t="s">
        <v>68</v>
      </c>
      <c r="F4" s="58"/>
      <c r="G4" s="58"/>
      <c r="H4" s="2"/>
      <c r="I4" s="2"/>
      <c r="J4" s="2"/>
      <c r="K4" s="3"/>
    </row>
    <row r="5" spans="2:11" ht="18">
      <c r="B5" s="8">
        <v>1</v>
      </c>
      <c r="C5" s="107" t="s">
        <v>28</v>
      </c>
      <c r="D5" s="108"/>
      <c r="E5" s="9">
        <f>J21</f>
        <v>5000</v>
      </c>
      <c r="F5" s="58"/>
      <c r="G5" s="59"/>
      <c r="H5" s="2"/>
      <c r="I5" s="2"/>
      <c r="J5" s="2"/>
      <c r="K5" s="3"/>
    </row>
    <row r="6" spans="2:11" ht="18">
      <c r="B6" s="8">
        <v>2</v>
      </c>
      <c r="C6" s="107" t="s">
        <v>62</v>
      </c>
      <c r="D6" s="108"/>
      <c r="E6" s="9">
        <f>J25</f>
        <v>6500</v>
      </c>
      <c r="F6" s="58"/>
      <c r="G6" s="59"/>
      <c r="H6" s="2"/>
      <c r="I6" s="2"/>
      <c r="J6" s="2"/>
      <c r="K6" s="3"/>
    </row>
    <row r="7" spans="2:11" ht="18">
      <c r="B7" s="8">
        <v>3</v>
      </c>
      <c r="C7" s="107" t="s">
        <v>29</v>
      </c>
      <c r="D7" s="108"/>
      <c r="E7" s="9">
        <f>J28</f>
        <v>0</v>
      </c>
      <c r="F7" s="58"/>
      <c r="G7" s="59"/>
      <c r="H7" s="2"/>
      <c r="I7" s="2"/>
      <c r="J7" s="2"/>
      <c r="K7" s="3"/>
    </row>
    <row r="8" spans="2:11" ht="18">
      <c r="B8" s="8">
        <v>4</v>
      </c>
      <c r="C8" s="107" t="s">
        <v>30</v>
      </c>
      <c r="D8" s="108"/>
      <c r="E8" s="9">
        <f>J32</f>
        <v>16600</v>
      </c>
      <c r="F8" s="58"/>
      <c r="G8" s="59"/>
      <c r="H8" s="2"/>
      <c r="I8" s="2"/>
      <c r="J8" s="2"/>
      <c r="K8" s="3"/>
    </row>
    <row r="9" spans="2:11" ht="18">
      <c r="B9" s="8">
        <v>5</v>
      </c>
      <c r="C9" s="107" t="s">
        <v>31</v>
      </c>
      <c r="D9" s="108"/>
      <c r="E9" s="9">
        <f>J35</f>
        <v>0</v>
      </c>
      <c r="F9" s="58"/>
      <c r="G9" s="59"/>
      <c r="H9" s="59"/>
      <c r="I9" s="2"/>
      <c r="J9" s="2"/>
      <c r="K9" s="3"/>
    </row>
    <row r="10" spans="2:11" ht="18">
      <c r="B10" s="8">
        <v>6</v>
      </c>
      <c r="C10" s="107" t="s">
        <v>32</v>
      </c>
      <c r="D10" s="108"/>
      <c r="E10" s="9">
        <f>J39</f>
        <v>5200</v>
      </c>
      <c r="F10" s="58"/>
      <c r="G10" s="60"/>
      <c r="H10" s="60"/>
      <c r="I10" s="2"/>
      <c r="J10" s="2"/>
      <c r="K10" s="3"/>
    </row>
    <row r="11" spans="2:11" ht="18">
      <c r="B11" s="8">
        <v>7</v>
      </c>
      <c r="C11" s="107" t="s">
        <v>33</v>
      </c>
      <c r="D11" s="108"/>
      <c r="E11" s="9">
        <f>J42</f>
        <v>1600</v>
      </c>
      <c r="F11" s="58"/>
      <c r="G11" s="60"/>
      <c r="H11" s="60"/>
      <c r="I11" s="60"/>
      <c r="J11" s="2"/>
      <c r="K11" s="3"/>
    </row>
    <row r="12" spans="2:11" ht="18">
      <c r="B12" s="8">
        <v>8</v>
      </c>
      <c r="C12" s="107" t="s">
        <v>34</v>
      </c>
      <c r="D12" s="108"/>
      <c r="E12" s="9">
        <f>J46</f>
        <v>3550</v>
      </c>
      <c r="F12" s="58"/>
      <c r="G12" s="60"/>
      <c r="H12" s="60"/>
      <c r="I12" s="60"/>
      <c r="J12" s="2"/>
      <c r="K12" s="3"/>
    </row>
    <row r="13" spans="2:11" ht="18">
      <c r="B13" s="8">
        <v>9</v>
      </c>
      <c r="C13" s="74" t="s">
        <v>63</v>
      </c>
      <c r="D13" s="75"/>
      <c r="E13" s="82">
        <f>J48</f>
        <v>1922.5</v>
      </c>
      <c r="F13" s="58"/>
      <c r="G13" s="60"/>
      <c r="H13" s="60"/>
      <c r="I13" s="60"/>
      <c r="J13" s="2"/>
      <c r="K13" s="3"/>
    </row>
    <row r="14" spans="2:11" ht="18">
      <c r="B14" s="8">
        <v>10</v>
      </c>
      <c r="C14" s="107" t="s">
        <v>35</v>
      </c>
      <c r="D14" s="108"/>
      <c r="E14" s="51">
        <f>J50</f>
        <v>2422.35</v>
      </c>
      <c r="F14" s="58"/>
      <c r="G14" s="2"/>
      <c r="H14" s="2"/>
      <c r="I14" s="2"/>
      <c r="J14" s="2"/>
      <c r="K14" s="3"/>
    </row>
    <row r="15" spans="2:11" ht="18">
      <c r="B15" s="10"/>
      <c r="C15" s="107" t="s">
        <v>2</v>
      </c>
      <c r="D15" s="108"/>
      <c r="E15" s="11">
        <f>SUM(E5:E14)</f>
        <v>42794.85</v>
      </c>
      <c r="F15" s="58"/>
      <c r="G15" s="2"/>
      <c r="H15" s="2"/>
      <c r="I15" s="2"/>
      <c r="J15" s="2"/>
      <c r="K15" s="3"/>
    </row>
    <row r="16" spans="2:11">
      <c r="B16" s="48"/>
      <c r="C16" s="49"/>
      <c r="D16" s="49"/>
      <c r="E16" s="50"/>
      <c r="G16" s="2"/>
      <c r="H16" s="2"/>
      <c r="I16" s="2"/>
      <c r="J16" s="2"/>
      <c r="K16" s="3"/>
    </row>
    <row r="17" spans="2:11">
      <c r="B17" s="12"/>
      <c r="C17" s="13" t="s">
        <v>6</v>
      </c>
      <c r="D17" s="13"/>
      <c r="E17" s="13"/>
      <c r="F17" s="14"/>
      <c r="G17" s="14"/>
      <c r="H17" s="15"/>
      <c r="I17" s="15"/>
      <c r="J17" s="15"/>
      <c r="K17" s="16"/>
    </row>
    <row r="18" spans="2:11" ht="54">
      <c r="B18" s="17" t="s">
        <v>7</v>
      </c>
      <c r="C18" s="109" t="s">
        <v>8</v>
      </c>
      <c r="D18" s="110"/>
      <c r="E18" s="17" t="s">
        <v>9</v>
      </c>
      <c r="F18" s="17" t="s">
        <v>10</v>
      </c>
      <c r="G18" s="18" t="s">
        <v>11</v>
      </c>
      <c r="H18" s="18" t="s">
        <v>12</v>
      </c>
      <c r="I18" s="19" t="s">
        <v>13</v>
      </c>
      <c r="J18" s="84" t="s">
        <v>66</v>
      </c>
      <c r="K18" s="62" t="s">
        <v>26</v>
      </c>
    </row>
    <row r="19" spans="2:11" ht="18">
      <c r="B19" s="20">
        <v>1</v>
      </c>
      <c r="C19" s="21" t="str">
        <f>C5</f>
        <v>会议活动策划</v>
      </c>
      <c r="D19" s="21"/>
      <c r="E19" s="21"/>
      <c r="F19" s="22"/>
      <c r="G19" s="23"/>
      <c r="H19" s="23"/>
      <c r="I19" s="23"/>
      <c r="J19" s="24"/>
      <c r="K19" s="25"/>
    </row>
    <row r="20" spans="2:11">
      <c r="B20" s="26" t="s">
        <v>47</v>
      </c>
      <c r="C20" s="56" t="s">
        <v>48</v>
      </c>
      <c r="D20" s="27" t="s">
        <v>49</v>
      </c>
      <c r="E20" s="52" t="s">
        <v>25</v>
      </c>
      <c r="F20" s="53">
        <v>1</v>
      </c>
      <c r="G20" s="53">
        <v>1</v>
      </c>
      <c r="H20" s="54">
        <v>1</v>
      </c>
      <c r="I20" s="28">
        <v>5000</v>
      </c>
      <c r="J20" s="66">
        <f>G20*H20*I20</f>
        <v>5000</v>
      </c>
      <c r="K20" s="29"/>
    </row>
    <row r="21" spans="2:11">
      <c r="B21" s="96" t="s">
        <v>14</v>
      </c>
      <c r="C21" s="97"/>
      <c r="D21" s="97"/>
      <c r="E21" s="97"/>
      <c r="F21" s="97"/>
      <c r="G21" s="97"/>
      <c r="H21" s="97"/>
      <c r="I21" s="98"/>
      <c r="J21" s="85">
        <f>SUM(J20)</f>
        <v>5000</v>
      </c>
      <c r="K21" s="31"/>
    </row>
    <row r="22" spans="2:11" ht="18">
      <c r="B22" s="20">
        <v>2</v>
      </c>
      <c r="C22" s="21" t="s">
        <v>61</v>
      </c>
      <c r="D22" s="21"/>
      <c r="E22" s="21"/>
      <c r="F22" s="22"/>
      <c r="G22" s="23"/>
      <c r="H22" s="23"/>
      <c r="I22" s="23"/>
      <c r="J22" s="24"/>
      <c r="K22" s="24"/>
    </row>
    <row r="23" spans="2:11">
      <c r="B23" s="26" t="s">
        <v>15</v>
      </c>
      <c r="C23" s="56" t="s">
        <v>41</v>
      </c>
      <c r="D23" s="27" t="s">
        <v>42</v>
      </c>
      <c r="E23" s="52" t="s">
        <v>25</v>
      </c>
      <c r="F23" s="53">
        <v>1</v>
      </c>
      <c r="G23" s="53">
        <v>1</v>
      </c>
      <c r="H23" s="54">
        <v>1</v>
      </c>
      <c r="I23" s="28">
        <v>5000</v>
      </c>
      <c r="J23" s="66">
        <f>G23*H23*I23</f>
        <v>5000</v>
      </c>
      <c r="K23" s="31"/>
    </row>
    <row r="24" spans="2:11">
      <c r="B24" s="26" t="s">
        <v>40</v>
      </c>
      <c r="C24" s="67" t="s">
        <v>50</v>
      </c>
      <c r="D24" s="68" t="s">
        <v>51</v>
      </c>
      <c r="E24" s="63" t="s">
        <v>25</v>
      </c>
      <c r="F24" s="64">
        <v>1</v>
      </c>
      <c r="G24" s="64">
        <v>1</v>
      </c>
      <c r="H24" s="65">
        <v>1</v>
      </c>
      <c r="I24" s="66">
        <v>1500</v>
      </c>
      <c r="J24" s="66">
        <f>G24*H24*I24</f>
        <v>1500</v>
      </c>
      <c r="K24" s="69"/>
    </row>
    <row r="25" spans="2:11">
      <c r="B25" s="105" t="s">
        <v>14</v>
      </c>
      <c r="C25" s="105"/>
      <c r="D25" s="105"/>
      <c r="E25" s="105"/>
      <c r="F25" s="105"/>
      <c r="G25" s="105"/>
      <c r="H25" s="105"/>
      <c r="I25" s="105"/>
      <c r="J25" s="85">
        <f>SUM(J23:J24)</f>
        <v>6500</v>
      </c>
      <c r="K25" s="31"/>
    </row>
    <row r="26" spans="2:11" ht="18">
      <c r="B26" s="35">
        <v>3</v>
      </c>
      <c r="C26" s="36" t="s">
        <v>0</v>
      </c>
      <c r="D26" s="36"/>
      <c r="E26" s="36"/>
      <c r="F26" s="37"/>
      <c r="G26" s="38"/>
      <c r="H26" s="38"/>
      <c r="I26" s="38"/>
      <c r="J26" s="39"/>
      <c r="K26" s="39"/>
    </row>
    <row r="27" spans="2:11">
      <c r="B27" s="33" t="s">
        <v>44</v>
      </c>
      <c r="C27" s="32"/>
      <c r="D27" s="61"/>
      <c r="E27" s="55"/>
      <c r="F27" s="53"/>
      <c r="G27" s="53"/>
      <c r="H27" s="54"/>
      <c r="I27" s="28"/>
      <c r="J27" s="66"/>
      <c r="K27" s="31"/>
    </row>
    <row r="28" spans="2:11">
      <c r="B28" s="102" t="s">
        <v>14</v>
      </c>
      <c r="C28" s="103"/>
      <c r="D28" s="103"/>
      <c r="E28" s="103"/>
      <c r="F28" s="103"/>
      <c r="G28" s="103"/>
      <c r="H28" s="103"/>
      <c r="I28" s="104"/>
      <c r="J28" s="86">
        <f>SUM(J27)</f>
        <v>0</v>
      </c>
      <c r="K28" s="31"/>
    </row>
    <row r="29" spans="2:11" ht="18">
      <c r="B29" s="35">
        <v>4</v>
      </c>
      <c r="C29" s="21" t="str">
        <f>C8</f>
        <v>视频文件制作</v>
      </c>
      <c r="D29" s="21"/>
      <c r="E29" s="21"/>
      <c r="F29" s="22"/>
      <c r="G29" s="23"/>
      <c r="H29" s="23"/>
      <c r="I29" s="23"/>
      <c r="J29" s="24"/>
      <c r="K29" s="24"/>
    </row>
    <row r="30" spans="2:11">
      <c r="B30" s="40" t="s">
        <v>27</v>
      </c>
      <c r="C30" s="41" t="s">
        <v>43</v>
      </c>
      <c r="D30" s="71" t="s">
        <v>56</v>
      </c>
      <c r="E30" s="52" t="s">
        <v>38</v>
      </c>
      <c r="F30" s="53">
        <v>1</v>
      </c>
      <c r="G30" s="53">
        <v>2</v>
      </c>
      <c r="H30" s="54">
        <v>1</v>
      </c>
      <c r="I30" s="34">
        <v>7500</v>
      </c>
      <c r="J30" s="66">
        <f>G30*H30*I30</f>
        <v>15000</v>
      </c>
      <c r="K30" s="31"/>
    </row>
    <row r="31" spans="2:11">
      <c r="B31" s="72" t="s">
        <v>53</v>
      </c>
      <c r="C31" s="41" t="s">
        <v>54</v>
      </c>
      <c r="D31" s="41"/>
      <c r="E31" s="63" t="s">
        <v>55</v>
      </c>
      <c r="F31" s="64">
        <v>1</v>
      </c>
      <c r="G31" s="64">
        <v>2</v>
      </c>
      <c r="H31" s="65">
        <v>1</v>
      </c>
      <c r="I31" s="73">
        <v>800</v>
      </c>
      <c r="J31" s="66">
        <f>G31*H31*I31</f>
        <v>1600</v>
      </c>
      <c r="K31" s="69"/>
    </row>
    <row r="32" spans="2:11">
      <c r="B32" s="102" t="s">
        <v>24</v>
      </c>
      <c r="C32" s="103"/>
      <c r="D32" s="103"/>
      <c r="E32" s="103"/>
      <c r="F32" s="103"/>
      <c r="G32" s="103"/>
      <c r="H32" s="103"/>
      <c r="I32" s="104"/>
      <c r="J32" s="87">
        <f>SUM(J30:J31)</f>
        <v>16600</v>
      </c>
      <c r="K32" s="31"/>
    </row>
    <row r="33" spans="2:11" ht="18">
      <c r="B33" s="20">
        <v>5</v>
      </c>
      <c r="C33" s="21" t="str">
        <f>C9</f>
        <v xml:space="preserve">进、撤展人工费 </v>
      </c>
      <c r="D33" s="21"/>
      <c r="E33" s="21"/>
      <c r="F33" s="22"/>
      <c r="G33" s="23"/>
      <c r="H33" s="23"/>
      <c r="I33" s="23"/>
      <c r="J33" s="24"/>
      <c r="K33" s="24"/>
    </row>
    <row r="34" spans="2:11">
      <c r="B34" s="26" t="s">
        <v>36</v>
      </c>
      <c r="C34" s="56"/>
      <c r="D34" s="27"/>
      <c r="E34" s="52"/>
      <c r="F34" s="53"/>
      <c r="G34" s="53"/>
      <c r="H34" s="54"/>
      <c r="I34" s="28"/>
      <c r="J34" s="66">
        <v>0</v>
      </c>
      <c r="K34" s="31"/>
    </row>
    <row r="35" spans="2:11">
      <c r="B35" s="96" t="s">
        <v>17</v>
      </c>
      <c r="C35" s="97"/>
      <c r="D35" s="97"/>
      <c r="E35" s="97"/>
      <c r="F35" s="97"/>
      <c r="G35" s="97"/>
      <c r="H35" s="97"/>
      <c r="I35" s="98"/>
      <c r="J35" s="85">
        <f>SUM(J34)</f>
        <v>0</v>
      </c>
      <c r="K35" s="31"/>
    </row>
    <row r="36" spans="2:11" ht="18">
      <c r="B36" s="20">
        <v>6</v>
      </c>
      <c r="C36" s="21" t="str">
        <f>C10</f>
        <v>摄影摄像</v>
      </c>
      <c r="D36" s="21"/>
      <c r="E36" s="21"/>
      <c r="F36" s="22"/>
      <c r="G36" s="23"/>
      <c r="H36" s="23"/>
      <c r="I36" s="23"/>
      <c r="J36" s="24"/>
      <c r="K36" s="24"/>
    </row>
    <row r="37" spans="2:11" ht="18" customHeight="1">
      <c r="B37" s="26" t="s">
        <v>37</v>
      </c>
      <c r="C37" s="70" t="s">
        <v>22</v>
      </c>
      <c r="D37" s="27" t="s">
        <v>46</v>
      </c>
      <c r="E37" s="52" t="s">
        <v>21</v>
      </c>
      <c r="F37" s="53">
        <v>1</v>
      </c>
      <c r="G37" s="53">
        <v>1</v>
      </c>
      <c r="H37" s="54">
        <v>1</v>
      </c>
      <c r="I37" s="28">
        <v>2200</v>
      </c>
      <c r="J37" s="66">
        <f>G37*H37*I37</f>
        <v>2200</v>
      </c>
      <c r="K37" s="56"/>
    </row>
    <row r="38" spans="2:11">
      <c r="B38" s="26" t="s">
        <v>16</v>
      </c>
      <c r="C38" s="56" t="s">
        <v>23</v>
      </c>
      <c r="D38" s="27" t="s">
        <v>45</v>
      </c>
      <c r="E38" s="52" t="s">
        <v>21</v>
      </c>
      <c r="F38" s="53">
        <v>1</v>
      </c>
      <c r="G38" s="53">
        <v>1</v>
      </c>
      <c r="H38" s="54">
        <v>1</v>
      </c>
      <c r="I38" s="28">
        <v>2500</v>
      </c>
      <c r="J38" s="88">
        <f>2*1500</f>
        <v>3000</v>
      </c>
      <c r="K38" s="56" t="s">
        <v>67</v>
      </c>
    </row>
    <row r="39" spans="2:11">
      <c r="B39" s="96" t="s">
        <v>14</v>
      </c>
      <c r="C39" s="97"/>
      <c r="D39" s="97"/>
      <c r="E39" s="97"/>
      <c r="F39" s="97"/>
      <c r="G39" s="97"/>
      <c r="H39" s="97"/>
      <c r="I39" s="98"/>
      <c r="J39" s="85">
        <f>SUM(J37:J38)</f>
        <v>5200</v>
      </c>
      <c r="K39" s="31"/>
    </row>
    <row r="40" spans="2:11" ht="18">
      <c r="B40" s="43">
        <v>7</v>
      </c>
      <c r="C40" s="21" t="str">
        <f>C11</f>
        <v>对于活动支持或项目执行上人员收费（天）</v>
      </c>
      <c r="D40" s="21"/>
      <c r="E40" s="21"/>
      <c r="F40" s="22"/>
      <c r="G40" s="23"/>
      <c r="H40" s="23"/>
      <c r="I40" s="23"/>
      <c r="J40" s="24"/>
      <c r="K40" s="24"/>
    </row>
    <row r="41" spans="2:11">
      <c r="B41" s="26" t="s">
        <v>57</v>
      </c>
      <c r="C41" s="30" t="s">
        <v>39</v>
      </c>
      <c r="D41" s="30"/>
      <c r="E41" s="52" t="s">
        <v>21</v>
      </c>
      <c r="F41" s="53">
        <v>1</v>
      </c>
      <c r="G41" s="53">
        <v>2</v>
      </c>
      <c r="H41" s="53">
        <v>1</v>
      </c>
      <c r="I41" s="42">
        <v>800</v>
      </c>
      <c r="J41" s="66">
        <f>G41*H41*I41</f>
        <v>1600</v>
      </c>
      <c r="K41" s="31"/>
    </row>
    <row r="42" spans="2:11">
      <c r="B42" s="96" t="s">
        <v>58</v>
      </c>
      <c r="C42" s="97"/>
      <c r="D42" s="97"/>
      <c r="E42" s="97"/>
      <c r="F42" s="97"/>
      <c r="G42" s="97"/>
      <c r="H42" s="97"/>
      <c r="I42" s="98"/>
      <c r="J42" s="85">
        <f>SUM(J41)</f>
        <v>1600</v>
      </c>
      <c r="K42" s="31"/>
    </row>
    <row r="43" spans="2:11" ht="18">
      <c r="B43" s="20">
        <v>8</v>
      </c>
      <c r="C43" s="21" t="s">
        <v>20</v>
      </c>
      <c r="D43" s="21"/>
      <c r="E43" s="21"/>
      <c r="F43" s="22"/>
      <c r="G43" s="23"/>
      <c r="H43" s="23"/>
      <c r="I43" s="23"/>
      <c r="J43" s="44"/>
      <c r="K43" s="44"/>
    </row>
    <row r="44" spans="2:11">
      <c r="B44" s="94" t="s">
        <v>64</v>
      </c>
      <c r="C44" s="90" t="s">
        <v>71</v>
      </c>
      <c r="D44" s="90"/>
      <c r="E44" s="91" t="s">
        <v>72</v>
      </c>
      <c r="F44" s="92">
        <v>1</v>
      </c>
      <c r="G44" s="92">
        <v>1</v>
      </c>
      <c r="H44" s="92">
        <v>1</v>
      </c>
      <c r="I44" s="93">
        <v>3500</v>
      </c>
      <c r="J44" s="88">
        <f>G44*H44*I44</f>
        <v>3500</v>
      </c>
      <c r="K44" s="95" t="s">
        <v>73</v>
      </c>
    </row>
    <row r="45" spans="2:11">
      <c r="B45" s="77" t="s">
        <v>65</v>
      </c>
      <c r="C45" s="78" t="s">
        <v>60</v>
      </c>
      <c r="D45" s="78"/>
      <c r="E45" s="63" t="s">
        <v>59</v>
      </c>
      <c r="F45" s="79">
        <v>1</v>
      </c>
      <c r="G45" s="79">
        <v>5</v>
      </c>
      <c r="H45" s="79">
        <v>1</v>
      </c>
      <c r="I45" s="80">
        <v>10</v>
      </c>
      <c r="J45" s="66">
        <f>G45*H45*I45</f>
        <v>50</v>
      </c>
      <c r="K45" s="69"/>
    </row>
    <row r="46" spans="2:11">
      <c r="B46" s="96" t="s">
        <v>58</v>
      </c>
      <c r="C46" s="97"/>
      <c r="D46" s="97"/>
      <c r="E46" s="97"/>
      <c r="F46" s="97"/>
      <c r="G46" s="97"/>
      <c r="H46" s="97"/>
      <c r="I46" s="98"/>
      <c r="J46" s="85">
        <f>SUM(J44:J45)</f>
        <v>3550</v>
      </c>
      <c r="K46" s="31"/>
    </row>
    <row r="47" spans="2:11" ht="18">
      <c r="B47" s="20">
        <v>9</v>
      </c>
      <c r="C47" s="21" t="s">
        <v>52</v>
      </c>
      <c r="D47" s="76">
        <v>0.05</v>
      </c>
      <c r="E47" s="21"/>
      <c r="F47" s="22"/>
      <c r="G47" s="23"/>
      <c r="H47" s="23"/>
      <c r="I47" s="23"/>
      <c r="J47" s="81"/>
      <c r="K47" s="45"/>
    </row>
    <row r="48" spans="2:11">
      <c r="B48" s="96" t="s">
        <v>14</v>
      </c>
      <c r="C48" s="97"/>
      <c r="D48" s="97"/>
      <c r="E48" s="97"/>
      <c r="F48" s="97"/>
      <c r="G48" s="97"/>
      <c r="H48" s="97"/>
      <c r="I48" s="98"/>
      <c r="J48" s="66">
        <f>(J21+J25+J28+J32+J35+J39+J42+J46)*D47</f>
        <v>1922.5</v>
      </c>
      <c r="K48" s="31"/>
    </row>
    <row r="49" spans="2:11" ht="18">
      <c r="B49" s="20">
        <v>10</v>
      </c>
      <c r="C49" s="21" t="s">
        <v>1</v>
      </c>
      <c r="D49" s="21"/>
      <c r="E49" s="21"/>
      <c r="F49" s="22"/>
      <c r="G49" s="23"/>
      <c r="H49" s="23"/>
      <c r="I49" s="23"/>
      <c r="J49" s="44"/>
      <c r="K49" s="45"/>
    </row>
    <row r="50" spans="2:11">
      <c r="B50" s="96" t="s">
        <v>18</v>
      </c>
      <c r="C50" s="97"/>
      <c r="D50" s="97"/>
      <c r="E50" s="97"/>
      <c r="F50" s="97"/>
      <c r="G50" s="97"/>
      <c r="H50" s="97"/>
      <c r="I50" s="98"/>
      <c r="J50" s="85">
        <f>(J21+J25+J28+J32+J35+J39+J42+J46+J48)*6%</f>
        <v>2422.35</v>
      </c>
      <c r="K50" s="31"/>
    </row>
    <row r="51" spans="2:11" ht="18">
      <c r="B51" s="99"/>
      <c r="C51" s="100"/>
      <c r="D51" s="100"/>
      <c r="E51" s="100"/>
      <c r="F51" s="100"/>
      <c r="G51" s="100"/>
      <c r="H51" s="100"/>
      <c r="I51" s="100"/>
      <c r="J51" s="83"/>
      <c r="K51" s="46"/>
    </row>
    <row r="52" spans="2:11" ht="18">
      <c r="B52" s="101" t="s">
        <v>19</v>
      </c>
      <c r="C52" s="101"/>
      <c r="D52" s="101"/>
      <c r="E52" s="101"/>
      <c r="F52" s="101"/>
      <c r="G52" s="101"/>
      <c r="H52" s="101"/>
      <c r="I52" s="101"/>
      <c r="J52" s="47">
        <f>J21+J25+J28+J32+J35+J39+J42+J46+J48+J50</f>
        <v>42794.85</v>
      </c>
      <c r="K52" s="47"/>
    </row>
  </sheetData>
  <mergeCells count="24">
    <mergeCell ref="B28:I28"/>
    <mergeCell ref="B32:I32"/>
    <mergeCell ref="B21:I21"/>
    <mergeCell ref="B25:I25"/>
    <mergeCell ref="B2:F2"/>
    <mergeCell ref="C5:D5"/>
    <mergeCell ref="C6:D6"/>
    <mergeCell ref="C7:D7"/>
    <mergeCell ref="C8:D8"/>
    <mergeCell ref="C12:D12"/>
    <mergeCell ref="C14:D14"/>
    <mergeCell ref="C15:D15"/>
    <mergeCell ref="C18:D18"/>
    <mergeCell ref="C9:D9"/>
    <mergeCell ref="C10:D10"/>
    <mergeCell ref="C11:D11"/>
    <mergeCell ref="B48:I48"/>
    <mergeCell ref="B50:I50"/>
    <mergeCell ref="B51:I51"/>
    <mergeCell ref="B52:I52"/>
    <mergeCell ref="B35:I35"/>
    <mergeCell ref="B39:I39"/>
    <mergeCell ref="B42:I42"/>
    <mergeCell ref="B46:I46"/>
  </mergeCells>
  <phoneticPr fontId="1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dcterms:created xsi:type="dcterms:W3CDTF">2014-02-12T08:04:12Z</dcterms:created>
  <dcterms:modified xsi:type="dcterms:W3CDTF">2020-08-25T09:17:15Z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