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阿斯利康\心脑守护项目\心脑守护-87场交付材料\1.结算单\"/>
    </mc:Choice>
  </mc:AlternateContent>
  <xr:revisionPtr revIDLastSave="0" documentId="13_ncr:1_{04C498FF-D9EA-4B1A-ABFF-3AAF871E09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结算单" sheetId="1" r:id="rId1"/>
    <sheet name="汇总表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G26" i="1"/>
  <c r="C10" i="3"/>
  <c r="B10" i="3"/>
  <c r="K21" i="1"/>
  <c r="G21" i="1"/>
  <c r="K20" i="1"/>
  <c r="G20" i="1"/>
  <c r="K19" i="1"/>
  <c r="G19" i="1"/>
  <c r="K18" i="1"/>
  <c r="G18" i="1"/>
  <c r="H17" i="1"/>
  <c r="G17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  <c r="K7" i="1"/>
  <c r="G7" i="1"/>
  <c r="K6" i="1"/>
  <c r="G6" i="1"/>
  <c r="K5" i="1"/>
  <c r="G5" i="1"/>
  <c r="K4" i="1"/>
  <c r="K22" i="1" s="1"/>
  <c r="G4" i="1"/>
  <c r="G22" i="1" l="1"/>
  <c r="G23" i="1"/>
  <c r="K23" i="1"/>
  <c r="K24" i="1" l="1"/>
  <c r="K25" i="1" s="1"/>
  <c r="G24" i="1"/>
  <c r="G25" i="1" s="1"/>
</calcChain>
</file>

<file path=xl/sharedStrings.xml><?xml version="1.0" encoding="utf-8"?>
<sst xmlns="http://schemas.openxmlformats.org/spreadsheetml/2006/main" count="89" uniqueCount="51">
  <si>
    <t>心脑守护——ASCVD临床规范化诊疗交流项目总结算单</t>
  </si>
  <si>
    <t>费用汇总（Level1）</t>
  </si>
  <si>
    <t>费用明细（Level2）</t>
  </si>
  <si>
    <t>单位</t>
  </si>
  <si>
    <t>预算金额</t>
  </si>
  <si>
    <t>结算金额</t>
  </si>
  <si>
    <t>单价（不含税）</t>
  </si>
  <si>
    <t xml:space="preserve"> 数量</t>
  </si>
  <si>
    <t>次数</t>
  </si>
  <si>
    <t>总价</t>
  </si>
  <si>
    <t>结算总价</t>
  </si>
  <si>
    <t>物料</t>
  </si>
  <si>
    <t>独立设计</t>
  </si>
  <si>
    <t>场</t>
  </si>
  <si>
    <t>PPT美化</t>
  </si>
  <si>
    <t>页</t>
  </si>
  <si>
    <t>邀请函设计 (普通版式) (new work)</t>
  </si>
  <si>
    <t>张</t>
  </si>
  <si>
    <t>邀请函设计 (普通版式) (adjustment work)</t>
  </si>
  <si>
    <t>文案撰写 (new work)</t>
  </si>
  <si>
    <t>海报设计 (adjustment work)</t>
  </si>
  <si>
    <t>供应商服务费_人员劳务</t>
  </si>
  <si>
    <t>医学经理</t>
  </si>
  <si>
    <t>小时</t>
  </si>
  <si>
    <t>技术支持人员</t>
  </si>
  <si>
    <t>客服人员</t>
  </si>
  <si>
    <t>线上直播</t>
  </si>
  <si>
    <t>互动方数</t>
  </si>
  <si>
    <t>直播播点</t>
  </si>
  <si>
    <t>DICOM平台</t>
  </si>
  <si>
    <t>次</t>
  </si>
  <si>
    <t>HCP劳务费</t>
  </si>
  <si>
    <t>讨论专家/评论专家/点评专家</t>
  </si>
  <si>
    <t>人</t>
  </si>
  <si>
    <t>HCP讲课费/口译/调研</t>
  </si>
  <si>
    <t>供应商人员服务费-资质检查</t>
  </si>
  <si>
    <t>人/小时</t>
  </si>
  <si>
    <t>客户经理</t>
  </si>
  <si>
    <t>内容制作</t>
  </si>
  <si>
    <t>文案撰写</t>
  </si>
  <si>
    <t>供应商项目执行费用合计</t>
  </si>
  <si>
    <t>Total-小计</t>
  </si>
  <si>
    <t>供应商服务费</t>
  </si>
  <si>
    <t>供应商服务费费率为最大3%的Level 1金额之和(物料,系统平台,线上直播,内容制作,媒体发布,数据调研,检测/筛查)*供应商服务费固定费率最大3%</t>
  </si>
  <si>
    <t>供应商税费</t>
  </si>
  <si>
    <r>
      <rPr>
        <sz val="10"/>
        <color rgb="FF000000"/>
        <rFont val="微软雅黑"/>
        <charset val="134"/>
      </rPr>
      <t>(</t>
    </r>
    <r>
      <rPr>
        <sz val="10"/>
        <rFont val="微软雅黑"/>
        <charset val="134"/>
      </rPr>
      <t>供应商费用合计+供应商服务费)*供应商税率</t>
    </r>
  </si>
  <si>
    <t>供应商服务费和税费汇总</t>
  </si>
  <si>
    <t>总金额</t>
  </si>
  <si>
    <t>费用汇总表</t>
  </si>
  <si>
    <t>费用汇总</t>
  </si>
  <si>
    <t>Total-总计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</si>
</sst>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[$￥-804]#,##0;[Red][$￥-804]\-#,##0"/>
    <numFmt numFmtId="180" formatCode="0.00_);[Red]\(0.00\)"/>
  </numFmts>
  <fonts count="12" x14ac:knownFonts="1">
    <font>
      <sz val="11"/>
      <color theme="1"/>
      <name val="等线"/>
      <charset val="134"/>
      <scheme val="minor"/>
    </font>
    <font>
      <b/>
      <sz val="16"/>
      <color rgb="FF000000"/>
      <name val="微软雅黑"/>
      <charset val="134"/>
    </font>
    <font>
      <b/>
      <sz val="12"/>
      <color theme="0"/>
      <name val="微软雅黑"/>
      <charset val="134"/>
    </font>
    <font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0"/>
      <name val="微软雅黑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005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79" fontId="9" fillId="0" borderId="0">
      <alignment vertical="center"/>
    </xf>
    <xf numFmtId="0" fontId="8" fillId="0" borderId="0"/>
  </cellStyleXfs>
  <cellXfs count="50">
    <xf numFmtId="0" fontId="0" fillId="0" borderId="0" xfId="0"/>
    <xf numFmtId="179" fontId="2" fillId="3" borderId="3" xfId="1" applyFont="1" applyFill="1" applyBorder="1" applyAlignment="1">
      <alignment horizontal="center" vertical="center" wrapText="1"/>
    </xf>
    <xf numFmtId="179" fontId="2" fillId="3" borderId="4" xfId="1" applyFont="1" applyFill="1" applyBorder="1" applyAlignment="1">
      <alignment horizontal="center" vertical="center" wrapText="1"/>
    </xf>
    <xf numFmtId="179" fontId="2" fillId="3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 readingOrder="1"/>
    </xf>
    <xf numFmtId="4" fontId="3" fillId="0" borderId="7" xfId="0" applyNumberFormat="1" applyFont="1" applyBorder="1" applyAlignment="1">
      <alignment horizontal="right" vertical="center" wrapText="1" readingOrder="1"/>
    </xf>
    <xf numFmtId="4" fontId="3" fillId="0" borderId="8" xfId="0" applyNumberFormat="1" applyFont="1" applyFill="1" applyBorder="1" applyAlignment="1">
      <alignment horizontal="right" vertical="center" wrapText="1" readingOrder="1"/>
    </xf>
    <xf numFmtId="3" fontId="3" fillId="0" borderId="7" xfId="0" applyNumberFormat="1" applyFont="1" applyBorder="1" applyAlignment="1">
      <alignment horizontal="right" vertical="center" wrapText="1" readingOrder="1"/>
    </xf>
    <xf numFmtId="3" fontId="3" fillId="0" borderId="8" xfId="0" applyNumberFormat="1" applyFont="1" applyFill="1" applyBorder="1" applyAlignment="1">
      <alignment horizontal="right" vertical="center" wrapText="1" readingOrder="1"/>
    </xf>
    <xf numFmtId="0" fontId="3" fillId="2" borderId="6" xfId="0" applyFont="1" applyFill="1" applyBorder="1" applyAlignment="1">
      <alignment vertical="center" wrapText="1" readingOrder="1"/>
    </xf>
    <xf numFmtId="4" fontId="3" fillId="2" borderId="9" xfId="0" applyNumberFormat="1" applyFont="1" applyFill="1" applyBorder="1" applyAlignment="1">
      <alignment horizontal="right" vertical="center" wrapText="1" readingOrder="1"/>
    </xf>
    <xf numFmtId="4" fontId="3" fillId="0" borderId="10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 wrapText="1"/>
    </xf>
    <xf numFmtId="0" fontId="3" fillId="2" borderId="11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horizontal="left" vertical="center" wrapText="1" readingOrder="1"/>
    </xf>
    <xf numFmtId="0" fontId="4" fillId="2" borderId="12" xfId="0" applyFont="1" applyFill="1" applyBorder="1" applyAlignment="1">
      <alignment vertical="center" wrapText="1" readingOrder="1"/>
    </xf>
    <xf numFmtId="4" fontId="5" fillId="0" borderId="13" xfId="0" applyNumberFormat="1" applyFont="1" applyBorder="1" applyAlignment="1">
      <alignment horizontal="right" vertical="center" wrapText="1" readingOrder="1"/>
    </xf>
    <xf numFmtId="4" fontId="5" fillId="0" borderId="14" xfId="0" applyNumberFormat="1" applyFont="1" applyBorder="1" applyAlignment="1">
      <alignment horizontal="right" vertical="center" wrapText="1" readingOrder="1"/>
    </xf>
    <xf numFmtId="0" fontId="6" fillId="0" borderId="0" xfId="0" applyFont="1"/>
    <xf numFmtId="180" fontId="0" fillId="0" borderId="0" xfId="0" applyNumberFormat="1"/>
    <xf numFmtId="179" fontId="2" fillId="3" borderId="9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178" fontId="3" fillId="0" borderId="9" xfId="0" applyNumberFormat="1" applyFont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178" fontId="3" fillId="2" borderId="9" xfId="0" applyNumberFormat="1" applyFont="1" applyFill="1" applyBorder="1" applyAlignment="1">
      <alignment horizontal="center" vertical="center" wrapText="1" readingOrder="1"/>
    </xf>
    <xf numFmtId="178" fontId="5" fillId="0" borderId="9" xfId="0" applyNumberFormat="1" applyFont="1" applyBorder="1" applyAlignment="1">
      <alignment horizontal="center" vertical="center" wrapText="1" readingOrder="1"/>
    </xf>
    <xf numFmtId="178" fontId="4" fillId="2" borderId="13" xfId="0" applyNumberFormat="1" applyFont="1" applyFill="1" applyBorder="1" applyAlignment="1">
      <alignment horizontal="center" vertical="center" wrapText="1" readingOrder="1"/>
    </xf>
    <xf numFmtId="179" fontId="2" fillId="3" borderId="10" xfId="1" applyFont="1" applyFill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 readingOrder="1"/>
    </xf>
    <xf numFmtId="178" fontId="0" fillId="0" borderId="0" xfId="0" applyNumberFormat="1"/>
    <xf numFmtId="178" fontId="5" fillId="0" borderId="10" xfId="0" applyNumberFormat="1" applyFont="1" applyBorder="1" applyAlignment="1">
      <alignment horizontal="center" vertical="center" wrapText="1" readingOrder="1"/>
    </xf>
    <xf numFmtId="178" fontId="4" fillId="2" borderId="14" xfId="0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179" fontId="2" fillId="3" borderId="4" xfId="1" applyFont="1" applyFill="1" applyBorder="1" applyAlignment="1">
      <alignment horizontal="center" vertical="center" wrapText="1"/>
    </xf>
    <xf numFmtId="179" fontId="2" fillId="3" borderId="5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readingOrder="1"/>
    </xf>
    <xf numFmtId="178" fontId="7" fillId="0" borderId="9" xfId="0" applyNumberFormat="1" applyFont="1" applyBorder="1" applyAlignment="1">
      <alignment horizontal="right" vertical="center"/>
    </xf>
    <xf numFmtId="9" fontId="3" fillId="0" borderId="9" xfId="0" applyNumberFormat="1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left" vertical="center" wrapText="1" readingOrder="1"/>
    </xf>
    <xf numFmtId="9" fontId="3" fillId="0" borderId="9" xfId="0" applyNumberFormat="1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 readingOrder="1"/>
    </xf>
    <xf numFmtId="0" fontId="7" fillId="0" borderId="13" xfId="0" applyFont="1" applyBorder="1" applyAlignment="1">
      <alignment horizontal="right"/>
    </xf>
    <xf numFmtId="179" fontId="2" fillId="3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Normal 2" xfId="1" xr:uid="{00000000-0005-0000-0000-00002A000000}"/>
    <cellStyle name="常规" xfId="0" builtinId="0"/>
    <cellStyle name="常规 2" xfId="2" xr:uid="{00000000-0005-0000-0000-000032000000}"/>
  </cellStyles>
  <dxfs count="10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70" zoomScaleNormal="70" workbookViewId="0">
      <selection activeCell="K27" sqref="K27"/>
    </sheetView>
  </sheetViews>
  <sheetFormatPr defaultColWidth="8.875" defaultRowHeight="14.25" x14ac:dyDescent="0.2"/>
  <cols>
    <col min="1" max="1" width="22.125" customWidth="1"/>
    <col min="2" max="2" width="23.875" customWidth="1"/>
    <col min="4" max="4" width="15.875" customWidth="1"/>
    <col min="7" max="7" width="13" style="19" customWidth="1"/>
    <col min="8" max="8" width="16" customWidth="1"/>
    <col min="11" max="11" width="13" customWidth="1"/>
    <col min="13" max="13" width="10.625" customWidth="1"/>
  </cols>
  <sheetData>
    <row r="1" spans="1:13" ht="22.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" ht="22.5" customHeight="1" x14ac:dyDescent="0.2">
      <c r="A2" s="37" t="s">
        <v>1</v>
      </c>
      <c r="B2" s="37" t="s">
        <v>2</v>
      </c>
      <c r="C2" s="37" t="s">
        <v>3</v>
      </c>
      <c r="D2" s="37" t="s">
        <v>4</v>
      </c>
      <c r="E2" s="37"/>
      <c r="F2" s="37"/>
      <c r="G2" s="37"/>
      <c r="H2" s="37" t="s">
        <v>5</v>
      </c>
      <c r="I2" s="37"/>
      <c r="J2" s="37"/>
      <c r="K2" s="38"/>
    </row>
    <row r="3" spans="1:13" s="18" customFormat="1" ht="18" x14ac:dyDescent="0.25">
      <c r="A3" s="48"/>
      <c r="B3" s="48"/>
      <c r="C3" s="48"/>
      <c r="D3" s="20" t="s">
        <v>6</v>
      </c>
      <c r="E3" s="20" t="s">
        <v>7</v>
      </c>
      <c r="F3" s="20" t="s">
        <v>8</v>
      </c>
      <c r="G3" s="20" t="s">
        <v>9</v>
      </c>
      <c r="H3" s="20" t="s">
        <v>6</v>
      </c>
      <c r="I3" s="20" t="s">
        <v>7</v>
      </c>
      <c r="J3" s="20" t="s">
        <v>8</v>
      </c>
      <c r="K3" s="29" t="s">
        <v>10</v>
      </c>
    </row>
    <row r="4" spans="1:13" ht="16.5" x14ac:dyDescent="0.2">
      <c r="A4" s="21" t="s">
        <v>11</v>
      </c>
      <c r="B4" s="21" t="s">
        <v>12</v>
      </c>
      <c r="C4" s="22" t="s">
        <v>13</v>
      </c>
      <c r="D4" s="23">
        <v>40000</v>
      </c>
      <c r="E4" s="22">
        <v>1</v>
      </c>
      <c r="F4" s="22">
        <v>1</v>
      </c>
      <c r="G4" s="23">
        <f>D4*E4*F4</f>
        <v>40000</v>
      </c>
      <c r="H4" s="23">
        <v>40000</v>
      </c>
      <c r="I4" s="22">
        <v>1</v>
      </c>
      <c r="J4" s="22">
        <v>1</v>
      </c>
      <c r="K4" s="30">
        <f>H4*I4*J4</f>
        <v>40000</v>
      </c>
      <c r="M4" s="31"/>
    </row>
    <row r="5" spans="1:13" ht="16.5" x14ac:dyDescent="0.2">
      <c r="A5" s="21" t="s">
        <v>11</v>
      </c>
      <c r="B5" s="21" t="s">
        <v>14</v>
      </c>
      <c r="C5" s="22" t="s">
        <v>15</v>
      </c>
      <c r="D5" s="23">
        <v>29</v>
      </c>
      <c r="E5" s="22">
        <v>10</v>
      </c>
      <c r="F5" s="22">
        <v>110</v>
      </c>
      <c r="G5" s="23">
        <f t="shared" ref="G5:G21" si="0">D5*E5*F5</f>
        <v>31900</v>
      </c>
      <c r="H5" s="23">
        <v>29</v>
      </c>
      <c r="I5" s="22">
        <v>10</v>
      </c>
      <c r="J5" s="22">
        <v>87</v>
      </c>
      <c r="K5" s="30">
        <f t="shared" ref="K5:K15" si="1">H5*I5*J5</f>
        <v>25230</v>
      </c>
    </row>
    <row r="6" spans="1:13" ht="33" x14ac:dyDescent="0.2">
      <c r="A6" s="21" t="s">
        <v>11</v>
      </c>
      <c r="B6" s="21" t="s">
        <v>16</v>
      </c>
      <c r="C6" s="22" t="s">
        <v>17</v>
      </c>
      <c r="D6" s="23">
        <v>460</v>
      </c>
      <c r="E6" s="22">
        <v>1</v>
      </c>
      <c r="F6" s="22">
        <v>1</v>
      </c>
      <c r="G6" s="23">
        <f t="shared" si="0"/>
        <v>460</v>
      </c>
      <c r="H6" s="23">
        <v>460</v>
      </c>
      <c r="I6" s="22">
        <v>1</v>
      </c>
      <c r="J6" s="22">
        <v>1</v>
      </c>
      <c r="K6" s="30">
        <f t="shared" si="1"/>
        <v>460</v>
      </c>
      <c r="M6" s="31"/>
    </row>
    <row r="7" spans="1:13" ht="33" x14ac:dyDescent="0.2">
      <c r="A7" s="21" t="s">
        <v>11</v>
      </c>
      <c r="B7" s="21" t="s">
        <v>18</v>
      </c>
      <c r="C7" s="22" t="s">
        <v>17</v>
      </c>
      <c r="D7" s="23">
        <v>280</v>
      </c>
      <c r="E7" s="22">
        <v>2</v>
      </c>
      <c r="F7" s="22">
        <v>110</v>
      </c>
      <c r="G7" s="23">
        <f t="shared" si="0"/>
        <v>61600</v>
      </c>
      <c r="H7" s="23">
        <v>0</v>
      </c>
      <c r="I7" s="22">
        <v>2</v>
      </c>
      <c r="J7" s="22">
        <v>87</v>
      </c>
      <c r="K7" s="30">
        <f t="shared" si="1"/>
        <v>0</v>
      </c>
      <c r="M7" s="31"/>
    </row>
    <row r="8" spans="1:13" ht="16.5" x14ac:dyDescent="0.2">
      <c r="A8" s="21" t="s">
        <v>11</v>
      </c>
      <c r="B8" s="21" t="s">
        <v>19</v>
      </c>
      <c r="C8" s="22" t="s">
        <v>15</v>
      </c>
      <c r="D8" s="23">
        <v>480</v>
      </c>
      <c r="E8" s="22">
        <v>1</v>
      </c>
      <c r="F8" s="22">
        <v>1</v>
      </c>
      <c r="G8" s="23">
        <f t="shared" si="0"/>
        <v>480</v>
      </c>
      <c r="H8" s="23">
        <v>480</v>
      </c>
      <c r="I8" s="22">
        <v>1</v>
      </c>
      <c r="J8" s="22">
        <v>1</v>
      </c>
      <c r="K8" s="30">
        <f t="shared" si="1"/>
        <v>480</v>
      </c>
    </row>
    <row r="9" spans="1:13" ht="16.5" x14ac:dyDescent="0.2">
      <c r="A9" s="21" t="s">
        <v>11</v>
      </c>
      <c r="B9" s="21" t="s">
        <v>20</v>
      </c>
      <c r="C9" s="22" t="s">
        <v>17</v>
      </c>
      <c r="D9" s="23">
        <v>578</v>
      </c>
      <c r="E9" s="22">
        <v>1</v>
      </c>
      <c r="F9" s="22">
        <v>110</v>
      </c>
      <c r="G9" s="23">
        <f t="shared" si="0"/>
        <v>63580</v>
      </c>
      <c r="H9" s="23">
        <v>578</v>
      </c>
      <c r="I9" s="22">
        <v>1</v>
      </c>
      <c r="J9" s="22">
        <v>87</v>
      </c>
      <c r="K9" s="30">
        <f t="shared" si="1"/>
        <v>50286</v>
      </c>
    </row>
    <row r="10" spans="1:13" ht="16.5" x14ac:dyDescent="0.2">
      <c r="A10" s="21" t="s">
        <v>21</v>
      </c>
      <c r="B10" s="24" t="s">
        <v>22</v>
      </c>
      <c r="C10" s="22" t="s">
        <v>23</v>
      </c>
      <c r="D10" s="23">
        <v>434</v>
      </c>
      <c r="E10" s="22">
        <v>1</v>
      </c>
      <c r="F10" s="22">
        <v>55</v>
      </c>
      <c r="G10" s="23">
        <f t="shared" si="0"/>
        <v>23870</v>
      </c>
      <c r="H10" s="23">
        <v>434</v>
      </c>
      <c r="I10" s="22">
        <v>1</v>
      </c>
      <c r="J10" s="22">
        <v>43.5</v>
      </c>
      <c r="K10" s="30">
        <f t="shared" si="1"/>
        <v>18879</v>
      </c>
    </row>
    <row r="11" spans="1:13" ht="16.5" x14ac:dyDescent="0.2">
      <c r="A11" s="21" t="s">
        <v>21</v>
      </c>
      <c r="B11" s="24" t="s">
        <v>24</v>
      </c>
      <c r="C11" s="22" t="s">
        <v>13</v>
      </c>
      <c r="D11" s="23">
        <v>1500</v>
      </c>
      <c r="E11" s="22">
        <v>1</v>
      </c>
      <c r="F11" s="22">
        <v>110</v>
      </c>
      <c r="G11" s="23">
        <f t="shared" si="0"/>
        <v>165000</v>
      </c>
      <c r="H11" s="23">
        <v>1500</v>
      </c>
      <c r="I11" s="22">
        <v>1</v>
      </c>
      <c r="J11" s="22">
        <v>87</v>
      </c>
      <c r="K11" s="30">
        <f t="shared" si="1"/>
        <v>130500</v>
      </c>
    </row>
    <row r="12" spans="1:13" ht="16.5" x14ac:dyDescent="0.2">
      <c r="A12" s="21" t="s">
        <v>21</v>
      </c>
      <c r="B12" s="24" t="s">
        <v>25</v>
      </c>
      <c r="C12" s="22" t="s">
        <v>13</v>
      </c>
      <c r="D12" s="23">
        <v>1000</v>
      </c>
      <c r="E12" s="22">
        <v>1</v>
      </c>
      <c r="F12" s="22">
        <v>55</v>
      </c>
      <c r="G12" s="23">
        <f t="shared" si="0"/>
        <v>55000</v>
      </c>
      <c r="H12" s="23">
        <v>1000</v>
      </c>
      <c r="I12" s="22">
        <v>1</v>
      </c>
      <c r="J12" s="22">
        <v>43.5</v>
      </c>
      <c r="K12" s="30">
        <f t="shared" si="1"/>
        <v>43500</v>
      </c>
    </row>
    <row r="13" spans="1:13" ht="16.5" x14ac:dyDescent="0.2">
      <c r="A13" s="21" t="s">
        <v>26</v>
      </c>
      <c r="B13" s="24" t="s">
        <v>27</v>
      </c>
      <c r="C13" s="22" t="s">
        <v>13</v>
      </c>
      <c r="D13" s="23">
        <v>2100</v>
      </c>
      <c r="E13" s="22">
        <v>1</v>
      </c>
      <c r="F13" s="22">
        <v>110</v>
      </c>
      <c r="G13" s="23">
        <f t="shared" si="0"/>
        <v>231000</v>
      </c>
      <c r="H13" s="23">
        <v>800</v>
      </c>
      <c r="I13" s="22">
        <v>1</v>
      </c>
      <c r="J13" s="22">
        <v>87</v>
      </c>
      <c r="K13" s="30">
        <f t="shared" si="1"/>
        <v>69600</v>
      </c>
    </row>
    <row r="14" spans="1:13" ht="16.5" x14ac:dyDescent="0.2">
      <c r="A14" s="21" t="s">
        <v>26</v>
      </c>
      <c r="B14" s="24" t="s">
        <v>28</v>
      </c>
      <c r="C14" s="22" t="s">
        <v>13</v>
      </c>
      <c r="D14" s="23">
        <v>1000</v>
      </c>
      <c r="E14" s="22">
        <v>1</v>
      </c>
      <c r="F14" s="22">
        <v>110</v>
      </c>
      <c r="G14" s="23">
        <f t="shared" si="0"/>
        <v>110000</v>
      </c>
      <c r="H14" s="23">
        <v>1000</v>
      </c>
      <c r="I14" s="22">
        <v>1</v>
      </c>
      <c r="J14" s="22">
        <v>87</v>
      </c>
      <c r="K14" s="30">
        <f t="shared" si="1"/>
        <v>87000</v>
      </c>
    </row>
    <row r="15" spans="1:13" ht="16.5" x14ac:dyDescent="0.2">
      <c r="A15" s="24" t="s">
        <v>26</v>
      </c>
      <c r="B15" s="24" t="s">
        <v>29</v>
      </c>
      <c r="C15" s="25" t="s">
        <v>30</v>
      </c>
      <c r="D15" s="26">
        <v>4800</v>
      </c>
      <c r="E15" s="25">
        <v>1</v>
      </c>
      <c r="F15" s="25">
        <v>20</v>
      </c>
      <c r="G15" s="26">
        <f t="shared" si="0"/>
        <v>96000</v>
      </c>
      <c r="H15" s="26">
        <v>4800</v>
      </c>
      <c r="I15" s="25">
        <v>1</v>
      </c>
      <c r="J15" s="25">
        <v>0</v>
      </c>
      <c r="K15" s="30">
        <f t="shared" si="1"/>
        <v>0</v>
      </c>
    </row>
    <row r="16" spans="1:13" ht="16.5" x14ac:dyDescent="0.2">
      <c r="A16" s="24" t="s">
        <v>31</v>
      </c>
      <c r="B16" s="24" t="s">
        <v>32</v>
      </c>
      <c r="C16" s="25" t="s">
        <v>33</v>
      </c>
      <c r="D16" s="26">
        <v>1675</v>
      </c>
      <c r="E16" s="25">
        <v>1</v>
      </c>
      <c r="F16" s="25">
        <v>110</v>
      </c>
      <c r="G16" s="26">
        <f t="shared" si="0"/>
        <v>184250</v>
      </c>
      <c r="H16" s="26">
        <v>962.5</v>
      </c>
      <c r="I16" s="25">
        <v>1</v>
      </c>
      <c r="J16" s="25">
        <v>107</v>
      </c>
      <c r="K16" s="30">
        <v>93475</v>
      </c>
      <c r="L16" s="49"/>
    </row>
    <row r="17" spans="1:12" ht="16.5" x14ac:dyDescent="0.2">
      <c r="A17" s="24" t="s">
        <v>31</v>
      </c>
      <c r="B17" s="24" t="s">
        <v>34</v>
      </c>
      <c r="C17" s="25" t="s">
        <v>33</v>
      </c>
      <c r="D17" s="26">
        <v>3550</v>
      </c>
      <c r="E17" s="25">
        <v>1</v>
      </c>
      <c r="F17" s="25">
        <v>110</v>
      </c>
      <c r="G17" s="26">
        <f t="shared" si="0"/>
        <v>390500</v>
      </c>
      <c r="H17" s="26">
        <f>K17/J17</f>
        <v>1735.483870967742</v>
      </c>
      <c r="I17" s="25">
        <v>1</v>
      </c>
      <c r="J17" s="25">
        <v>93</v>
      </c>
      <c r="K17" s="30">
        <v>161400</v>
      </c>
      <c r="L17" s="49"/>
    </row>
    <row r="18" spans="1:12" ht="16.5" x14ac:dyDescent="0.2">
      <c r="A18" s="24" t="s">
        <v>21</v>
      </c>
      <c r="B18" s="24" t="s">
        <v>35</v>
      </c>
      <c r="C18" s="25" t="s">
        <v>36</v>
      </c>
      <c r="D18" s="26">
        <v>50</v>
      </c>
      <c r="E18" s="25">
        <v>2</v>
      </c>
      <c r="F18" s="25">
        <v>110</v>
      </c>
      <c r="G18" s="26">
        <f t="shared" si="0"/>
        <v>11000</v>
      </c>
      <c r="H18" s="26">
        <v>50</v>
      </c>
      <c r="I18" s="25">
        <v>2</v>
      </c>
      <c r="J18" s="25">
        <v>87</v>
      </c>
      <c r="K18" s="30">
        <f t="shared" ref="K18:K21" si="2">H18*I18*J18</f>
        <v>8700</v>
      </c>
    </row>
    <row r="19" spans="1:12" ht="16.5" x14ac:dyDescent="0.2">
      <c r="A19" s="24" t="s">
        <v>21</v>
      </c>
      <c r="B19" s="24" t="s">
        <v>37</v>
      </c>
      <c r="C19" s="25" t="s">
        <v>23</v>
      </c>
      <c r="D19" s="26">
        <v>289</v>
      </c>
      <c r="E19" s="25">
        <v>25</v>
      </c>
      <c r="F19" s="25">
        <v>1</v>
      </c>
      <c r="G19" s="26">
        <f t="shared" si="0"/>
        <v>7225</v>
      </c>
      <c r="H19" s="26">
        <v>289</v>
      </c>
      <c r="I19" s="25">
        <v>25</v>
      </c>
      <c r="J19" s="25">
        <v>1</v>
      </c>
      <c r="K19" s="30">
        <f t="shared" si="2"/>
        <v>7225</v>
      </c>
    </row>
    <row r="20" spans="1:12" ht="16.5" x14ac:dyDescent="0.2">
      <c r="A20" s="24" t="s">
        <v>21</v>
      </c>
      <c r="B20" s="24" t="s">
        <v>22</v>
      </c>
      <c r="C20" s="25" t="s">
        <v>23</v>
      </c>
      <c r="D20" s="26">
        <v>434</v>
      </c>
      <c r="E20" s="25">
        <v>25</v>
      </c>
      <c r="F20" s="25">
        <v>1</v>
      </c>
      <c r="G20" s="26">
        <f t="shared" si="0"/>
        <v>10850</v>
      </c>
      <c r="H20" s="26">
        <v>434</v>
      </c>
      <c r="I20" s="25">
        <v>25</v>
      </c>
      <c r="J20" s="25">
        <v>1</v>
      </c>
      <c r="K20" s="30">
        <f t="shared" si="2"/>
        <v>10850</v>
      </c>
    </row>
    <row r="21" spans="1:12" ht="16.5" x14ac:dyDescent="0.2">
      <c r="A21" s="24" t="s">
        <v>38</v>
      </c>
      <c r="B21" s="24" t="s">
        <v>39</v>
      </c>
      <c r="C21" s="25" t="s">
        <v>15</v>
      </c>
      <c r="D21" s="26">
        <v>480</v>
      </c>
      <c r="E21" s="25">
        <v>30</v>
      </c>
      <c r="F21" s="25">
        <v>1</v>
      </c>
      <c r="G21" s="26">
        <f t="shared" si="0"/>
        <v>14400</v>
      </c>
      <c r="H21" s="26">
        <v>480</v>
      </c>
      <c r="I21" s="25">
        <v>30</v>
      </c>
      <c r="J21" s="25">
        <v>1</v>
      </c>
      <c r="K21" s="30">
        <f t="shared" si="2"/>
        <v>14400</v>
      </c>
    </row>
    <row r="22" spans="1:12" ht="16.5" x14ac:dyDescent="0.2">
      <c r="A22" s="21" t="s">
        <v>40</v>
      </c>
      <c r="B22" s="39" t="s">
        <v>41</v>
      </c>
      <c r="C22" s="39"/>
      <c r="D22" s="39"/>
      <c r="E22" s="39"/>
      <c r="F22" s="39"/>
      <c r="G22" s="27">
        <f>SUM(G4:G21)</f>
        <v>1497115</v>
      </c>
      <c r="H22" s="40" t="s">
        <v>41</v>
      </c>
      <c r="I22" s="40"/>
      <c r="J22" s="40"/>
      <c r="K22" s="32">
        <f>SUM(K4:K21)</f>
        <v>761985</v>
      </c>
    </row>
    <row r="23" spans="1:12" ht="82.5" x14ac:dyDescent="0.2">
      <c r="A23" s="21" t="s">
        <v>42</v>
      </c>
      <c r="B23" s="21" t="s">
        <v>43</v>
      </c>
      <c r="C23" s="21"/>
      <c r="D23" s="41">
        <v>0.03</v>
      </c>
      <c r="E23" s="42"/>
      <c r="F23" s="42"/>
      <c r="G23" s="23">
        <f>(G4+G5+G6+G7+G8+G9+G13+G14+G15+G21)*D23</f>
        <v>19482.599999999999</v>
      </c>
      <c r="H23" s="43">
        <v>0.03</v>
      </c>
      <c r="I23" s="44"/>
      <c r="J23" s="44"/>
      <c r="K23" s="30">
        <f>(K4+K5+K6+K7+K8+K9+K13+K14+K15+K21)*H23</f>
        <v>8623.68</v>
      </c>
    </row>
    <row r="24" spans="1:12" ht="33" x14ac:dyDescent="0.2">
      <c r="A24" s="21" t="s">
        <v>44</v>
      </c>
      <c r="B24" s="21" t="s">
        <v>45</v>
      </c>
      <c r="C24" s="21"/>
      <c r="D24" s="41">
        <v>0.06</v>
      </c>
      <c r="E24" s="42"/>
      <c r="F24" s="42"/>
      <c r="G24" s="23">
        <f>(G22+G23)*D24</f>
        <v>90995.856</v>
      </c>
      <c r="H24" s="43">
        <v>0.06</v>
      </c>
      <c r="I24" s="44"/>
      <c r="J24" s="44"/>
      <c r="K24" s="30">
        <f>(K22+K23)*H24</f>
        <v>46236.520799999998</v>
      </c>
    </row>
    <row r="25" spans="1:12" ht="16.5" x14ac:dyDescent="0.2">
      <c r="A25" s="42" t="s">
        <v>46</v>
      </c>
      <c r="B25" s="42"/>
      <c r="C25" s="42"/>
      <c r="D25" s="42"/>
      <c r="E25" s="42"/>
      <c r="F25" s="42"/>
      <c r="G25" s="23">
        <f>G23+G24</f>
        <v>110478.45600000001</v>
      </c>
      <c r="H25" s="45"/>
      <c r="I25" s="45"/>
      <c r="J25" s="45"/>
      <c r="K25" s="30">
        <f>K23+K24</f>
        <v>54860.200799999999</v>
      </c>
    </row>
    <row r="26" spans="1:12" ht="18.95" customHeight="1" x14ac:dyDescent="0.2">
      <c r="A26" s="46" t="s">
        <v>47</v>
      </c>
      <c r="B26" s="46"/>
      <c r="C26" s="46"/>
      <c r="D26" s="46"/>
      <c r="E26" s="46"/>
      <c r="F26" s="46"/>
      <c r="G26" s="28">
        <f>G22+G25</f>
        <v>1607593.456</v>
      </c>
      <c r="H26" s="47"/>
      <c r="I26" s="47"/>
      <c r="J26" s="47"/>
      <c r="K26" s="33">
        <f>K22+K25</f>
        <v>816845.20079999999</v>
      </c>
    </row>
  </sheetData>
  <mergeCells count="17">
    <mergeCell ref="L16:L17"/>
    <mergeCell ref="A26:F26"/>
    <mergeCell ref="H26:J26"/>
    <mergeCell ref="A2:A3"/>
    <mergeCell ref="B2:B3"/>
    <mergeCell ref="C2:C3"/>
    <mergeCell ref="D23:F23"/>
    <mergeCell ref="H23:J23"/>
    <mergeCell ref="D24:F24"/>
    <mergeCell ref="H24:J24"/>
    <mergeCell ref="A25:F25"/>
    <mergeCell ref="H25:J25"/>
    <mergeCell ref="A1:K1"/>
    <mergeCell ref="D2:G2"/>
    <mergeCell ref="H2:K2"/>
    <mergeCell ref="B22:F22"/>
    <mergeCell ref="H22:J22"/>
  </mergeCells>
  <phoneticPr fontId="11" type="noConversion"/>
  <conditionalFormatting sqref="H2 G4:G26 K22:K26">
    <cfRule type="expression" dxfId="9" priority="2">
      <formula>IF($G$7="I. 不含第四方的项目",1,)</formula>
    </cfRule>
  </conditionalFormatting>
  <conditionalFormatting sqref="H4:K4">
    <cfRule type="expression" dxfId="8" priority="11">
      <formula>IF($G$7="I. 不含第四方的项目",1,)</formula>
    </cfRule>
  </conditionalFormatting>
  <conditionalFormatting sqref="G24:H24">
    <cfRule type="expression" dxfId="7" priority="10">
      <formula>IF($G$7="III.含第四方的项目，HCO为增值税纳税人可开具增值税专用发票（有HCO税费而第四方税费为零）",1,)</formula>
    </cfRule>
  </conditionalFormatting>
  <conditionalFormatting sqref="K5:K21">
    <cfRule type="expression" dxfId="6" priority="1">
      <formula>IF($G$7="I. 不含第四方的项目",1,)</formula>
    </cfRule>
  </conditionalFormatting>
  <conditionalFormatting sqref="A1 A2:D2 D3:K3 A4:B24 H5:J21 C23:D24 H23:H24 A25">
    <cfRule type="expression" dxfId="5" priority="14">
      <formula>IF($G$7="I. 不含第四方的项目",1,)</formula>
    </cfRule>
  </conditionalFormatting>
  <conditionalFormatting sqref="C4:F21">
    <cfRule type="expression" dxfId="4" priority="4">
      <formula>IF($G$7="I. 不含第四方的项目",1,)</formula>
    </cfRule>
  </conditionalFormatting>
  <conditionalFormatting sqref="A24:D24 K24">
    <cfRule type="expression" dxfId="3" priority="13">
      <formula>IF($G$7="III.含第四方的项目，HCO为增值税纳税人可开具增值税专用发票（有HCO税费而第四方税费为零）",1,)</formula>
    </cfRule>
  </conditionalFormatting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"/>
  <sheetViews>
    <sheetView zoomScale="80" zoomScaleNormal="80" workbookViewId="0">
      <selection activeCell="A10" sqref="A10:XFD10"/>
    </sheetView>
  </sheetViews>
  <sheetFormatPr defaultColWidth="8.875" defaultRowHeight="14.25" x14ac:dyDescent="0.2"/>
  <cols>
    <col min="1" max="1" width="26.125" customWidth="1"/>
    <col min="2" max="2" width="22.125" customWidth="1"/>
    <col min="3" max="3" width="30.875" customWidth="1"/>
  </cols>
  <sheetData>
    <row r="1" spans="1:4" ht="22.5" customHeight="1" x14ac:dyDescent="0.2">
      <c r="A1" s="34" t="s">
        <v>48</v>
      </c>
      <c r="B1" s="35"/>
      <c r="C1" s="35"/>
    </row>
    <row r="2" spans="1:4" ht="22.5" customHeight="1" x14ac:dyDescent="0.2">
      <c r="A2" s="1" t="s">
        <v>49</v>
      </c>
      <c r="B2" s="2" t="s">
        <v>4</v>
      </c>
      <c r="C2" s="3" t="s">
        <v>5</v>
      </c>
    </row>
    <row r="3" spans="1:4" ht="14.1" customHeight="1" x14ac:dyDescent="0.2">
      <c r="A3" s="4" t="s">
        <v>11</v>
      </c>
      <c r="B3" s="5">
        <v>198020</v>
      </c>
      <c r="C3" s="6">
        <v>116456</v>
      </c>
    </row>
    <row r="4" spans="1:4" ht="14.1" customHeight="1" x14ac:dyDescent="0.2">
      <c r="A4" s="4" t="s">
        <v>21</v>
      </c>
      <c r="B4" s="7">
        <v>272945</v>
      </c>
      <c r="C4" s="8">
        <v>219654</v>
      </c>
    </row>
    <row r="5" spans="1:4" ht="14.1" customHeight="1" x14ac:dyDescent="0.2">
      <c r="A5" s="4" t="s">
        <v>26</v>
      </c>
      <c r="B5" s="5">
        <v>437000</v>
      </c>
      <c r="C5" s="6">
        <v>156600</v>
      </c>
    </row>
    <row r="6" spans="1:4" ht="16.5" x14ac:dyDescent="0.2">
      <c r="A6" s="9" t="s">
        <v>31</v>
      </c>
      <c r="B6" s="10">
        <v>574750</v>
      </c>
      <c r="C6" s="11">
        <v>254875</v>
      </c>
      <c r="D6" s="12"/>
    </row>
    <row r="7" spans="1:4" ht="16.5" x14ac:dyDescent="0.2">
      <c r="A7" s="13" t="s">
        <v>38</v>
      </c>
      <c r="B7" s="5">
        <v>14400</v>
      </c>
      <c r="C7" s="6">
        <v>14400</v>
      </c>
    </row>
    <row r="8" spans="1:4" ht="16.5" x14ac:dyDescent="0.2">
      <c r="A8" s="14" t="s">
        <v>42</v>
      </c>
      <c r="B8" s="7">
        <v>19482.599999999999</v>
      </c>
      <c r="C8" s="6">
        <v>8623.68</v>
      </c>
    </row>
    <row r="9" spans="1:4" ht="16.5" x14ac:dyDescent="0.2">
      <c r="A9" s="14" t="s">
        <v>44</v>
      </c>
      <c r="B9" s="5">
        <v>90995.856</v>
      </c>
      <c r="C9" s="6">
        <v>46236.520799999998</v>
      </c>
    </row>
    <row r="10" spans="1:4" ht="18.95" customHeight="1" x14ac:dyDescent="0.2">
      <c r="A10" s="15" t="s">
        <v>50</v>
      </c>
      <c r="B10" s="16">
        <f>SUM(B3:B9)</f>
        <v>1607593.456</v>
      </c>
      <c r="C10" s="17">
        <f>SUM(C3:C9)</f>
        <v>816845.20079999999</v>
      </c>
    </row>
  </sheetData>
  <mergeCells count="1">
    <mergeCell ref="A1:C1"/>
  </mergeCells>
  <phoneticPr fontId="11" type="noConversion"/>
  <conditionalFormatting sqref="A9">
    <cfRule type="expression" dxfId="2" priority="26">
      <formula>IF(#REF!="III.含第四方的项目，HCO为增值税纳税人可开具增值税专用发票（有HCO税费而第四方税费为零）",1,)</formula>
    </cfRule>
  </conditionalFormatting>
  <conditionalFormatting sqref="B3:B10">
    <cfRule type="expression" dxfId="1" priority="1">
      <formula>IF(#REF!="I. 不含第四方的项目",1,)</formula>
    </cfRule>
  </conditionalFormatting>
  <conditionalFormatting sqref="A1 A2:C2 A3:A10 C3:C10">
    <cfRule type="expression" dxfId="0" priority="15">
      <formula>IF(#REF!="I. 不含第四方的项目",1,)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UBSB013高华欣 Joyce Gao</cp:lastModifiedBy>
  <cp:lastPrinted>2023-09-18T12:52:00Z</cp:lastPrinted>
  <dcterms:created xsi:type="dcterms:W3CDTF">2015-06-06T10:19:00Z</dcterms:created>
  <dcterms:modified xsi:type="dcterms:W3CDTF">2024-12-27T08:22:28Z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FCCB17901B94433DA115A96FB623EEAC</vt:lpwstr>
  </property>
  <property fmtid="{D5CDD505-2E9C-101B-9397-08002B2CF9AE}" pid="4" name="KSOReadingLayout">
    <vt:bool>false</vt:bool>
  </property>
</Properties>
</file>