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WeChat Files\N1226790528\FileStorage\File\2020-07\"/>
    </mc:Choice>
  </mc:AlternateContent>
  <bookViews>
    <workbookView xWindow="660" yWindow="465" windowWidth="24960" windowHeight="13920"/>
  </bookViews>
  <sheets>
    <sheet name="总报价" sheetId="10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0" l="1"/>
  <c r="I24" i="10"/>
  <c r="I22" i="10"/>
  <c r="I23" i="10"/>
  <c r="I25" i="10"/>
  <c r="I26" i="10"/>
  <c r="I27" i="10"/>
  <c r="I28" i="10"/>
  <c r="I29" i="10"/>
  <c r="I30" i="10"/>
  <c r="I15" i="10"/>
  <c r="I16" i="10"/>
  <c r="I17" i="10"/>
  <c r="I18" i="10"/>
  <c r="I19" i="10"/>
  <c r="I20" i="10"/>
  <c r="I32" i="10"/>
  <c r="I33" i="10"/>
  <c r="I34" i="10"/>
  <c r="I35" i="10"/>
  <c r="I37" i="10"/>
  <c r="I38" i="10"/>
  <c r="I42" i="10"/>
  <c r="I44" i="10"/>
  <c r="I46" i="10"/>
  <c r="E9" i="10"/>
  <c r="E8" i="10"/>
  <c r="E10" i="10"/>
  <c r="C10" i="10"/>
  <c r="E7" i="10"/>
  <c r="E6" i="10"/>
  <c r="E5" i="10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3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3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3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<sst xmlns="http://schemas.openxmlformats.org/spreadsheetml/2006/main" count="111" uniqueCount="92">
  <si>
    <t>Agency: must fill in
供应商（填入右边橘色处）</t>
  </si>
  <si>
    <t>Descripation描述</t>
  </si>
  <si>
    <t>Quotation
报价</t>
  </si>
  <si>
    <t>报价明细表 Quotation Breakdown</t>
  </si>
  <si>
    <t xml:space="preserve">Item  </t>
  </si>
  <si>
    <t>Unit</t>
  </si>
  <si>
    <t>Item</t>
    <phoneticPr fontId="1" type="noConversion"/>
  </si>
  <si>
    <t>Descripation</t>
    <phoneticPr fontId="1" type="noConversion"/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</si>
  <si>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</si>
  <si>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</si>
  <si>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</si>
  <si>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</si>
  <si>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税 Tax</t>
    <phoneticPr fontId="1" type="noConversion"/>
  </si>
  <si>
    <t>1-1</t>
    <phoneticPr fontId="1" type="noConversion"/>
  </si>
  <si>
    <t>上海麦田公共关系咨询有限公司</t>
    <phoneticPr fontId="1" type="noConversion"/>
  </si>
  <si>
    <t>1-2</t>
  </si>
  <si>
    <t>2-1</t>
    <phoneticPr fontId="1" type="noConversion"/>
  </si>
  <si>
    <t>形式</t>
    <phoneticPr fontId="1" type="noConversion"/>
  </si>
  <si>
    <t>3-1</t>
    <phoneticPr fontId="1" type="noConversion"/>
  </si>
  <si>
    <t>Quotation Summary 报价总表</t>
    <phoneticPr fontId="4" type="noConversion"/>
  </si>
  <si>
    <t>Size</t>
    <phoneticPr fontId="1" type="noConversion"/>
  </si>
  <si>
    <t>Qty</t>
    <phoneticPr fontId="1" type="noConversion"/>
  </si>
  <si>
    <t>专业摄像师</t>
    <rPh sb="0" eb="1">
      <t>chan p</t>
    </rPh>
    <rPh sb="2" eb="3">
      <t>zi l</t>
    </rPh>
    <rPh sb="4" eb="5">
      <t>fen xi</t>
    </rPh>
    <phoneticPr fontId="1" type="noConversion"/>
  </si>
  <si>
    <t>摄像助理</t>
    <rPh sb="0" eb="1">
      <t>tong pin lei</t>
    </rPh>
    <rPh sb="3" eb="4">
      <t>chan pfen xi</t>
    </rPh>
    <phoneticPr fontId="1" type="noConversion"/>
  </si>
  <si>
    <t>创意脚本撰写</t>
    <phoneticPr fontId="1" type="noConversion"/>
  </si>
  <si>
    <t>套</t>
    <phoneticPr fontId="1" type="noConversion"/>
  </si>
  <si>
    <t>天</t>
    <phoneticPr fontId="1" type="noConversion"/>
  </si>
  <si>
    <t>个</t>
    <phoneticPr fontId="1" type="noConversion"/>
  </si>
  <si>
    <t>1-3</t>
  </si>
  <si>
    <t>1-4</t>
  </si>
  <si>
    <t>交互点</t>
    <phoneticPr fontId="1" type="noConversion"/>
  </si>
  <si>
    <t>修改调整</t>
    <phoneticPr fontId="1" type="noConversion"/>
  </si>
  <si>
    <t>张</t>
    <phoneticPr fontId="1" type="noConversion"/>
  </si>
  <si>
    <t>配乐</t>
    <phoneticPr fontId="1" type="noConversion"/>
  </si>
  <si>
    <t>分钟</t>
    <phoneticPr fontId="1" type="noConversion"/>
  </si>
  <si>
    <t>2-2</t>
  </si>
  <si>
    <t>2-3</t>
  </si>
  <si>
    <t>2-4</t>
  </si>
  <si>
    <t>2-5</t>
  </si>
  <si>
    <t>2-6</t>
  </si>
  <si>
    <t>2-7</t>
  </si>
  <si>
    <t>3-2</t>
  </si>
  <si>
    <t>主kv设计</t>
    <rPh sb="0" eb="5">
      <t>she ji</t>
    </rPh>
    <phoneticPr fontId="1" type="noConversion"/>
  </si>
  <si>
    <t>根据主kv延展设计内容，如易拉宝等</t>
    <phoneticPr fontId="1" type="noConversion"/>
  </si>
  <si>
    <t>总计 Total</t>
    <phoneticPr fontId="1" type="noConversion"/>
  </si>
  <si>
    <t>张</t>
    <rPh sb="0" eb="1">
      <t>zhang</t>
    </rPh>
    <phoneticPr fontId="1" type="noConversion"/>
  </si>
  <si>
    <t>kv设计延展（无实物素材）</t>
    <rPh sb="0" eb="6">
      <t>she ji</t>
    </rPh>
    <rPh sb="7" eb="8">
      <t>wu</t>
    </rPh>
    <rPh sb="8" eb="9">
      <t>shi wu</t>
    </rPh>
    <rPh sb="10" eb="11">
      <t>su cai</t>
    </rPh>
    <phoneticPr fontId="1" type="noConversion"/>
  </si>
  <si>
    <t>视频配乐版权租赁</t>
    <rPh sb="0" eb="1">
      <t>shi p</t>
    </rPh>
    <rPh sb="2" eb="3">
      <t>pei yue</t>
    </rPh>
    <rPh sb="4" eb="5">
      <t>ban quan</t>
    </rPh>
    <rPh sb="6" eb="7">
      <t>zu l</t>
    </rPh>
    <phoneticPr fontId="1" type="noConversion"/>
  </si>
  <si>
    <t>根据需求，撰写脚本，分镜头脚本，对话脚本等</t>
    <rPh sb="16" eb="17">
      <t>dui hua</t>
    </rPh>
    <rPh sb="18" eb="19">
      <t>jiao ben</t>
    </rPh>
    <phoneticPr fontId="1" type="noConversion"/>
  </si>
  <si>
    <t>设计创意</t>
    <rPh sb="0" eb="1">
      <t>xing xchuang yi she ji</t>
    </rPh>
    <rPh sb="2" eb="3">
      <t>chuang yi</t>
    </rPh>
    <phoneticPr fontId="1" type="noConversion"/>
  </si>
  <si>
    <t>视频无实物素材添加处理，共4张</t>
    <rPh sb="12" eb="13">
      <t>gong</t>
    </rPh>
    <rPh sb="14" eb="15">
      <t>zhang</t>
    </rPh>
    <phoneticPr fontId="1" type="noConversion"/>
  </si>
  <si>
    <t>素材合成处理</t>
    <rPh sb="0" eb="1">
      <t>su cai</t>
    </rPh>
    <rPh sb="2" eb="3">
      <t>he cheng</t>
    </rPh>
    <rPh sb="4" eb="5">
      <t>chu li</t>
    </rPh>
    <phoneticPr fontId="1" type="noConversion"/>
  </si>
  <si>
    <t>专业摄像师8H工作时间</t>
    <rPh sb="7" eb="8">
      <t>gong zuo shi j</t>
    </rPh>
    <phoneticPr fontId="1" type="noConversion"/>
  </si>
  <si>
    <t>摄像助理8H工作时间</t>
    <rPh sb="6" eb="7">
      <t>gong zuo shi j</t>
    </rPh>
    <phoneticPr fontId="1" type="noConversion"/>
  </si>
  <si>
    <t>全景图片拍摄及后期处理</t>
    <rPh sb="2" eb="3">
      <t>bao zhuang</t>
    </rPh>
    <phoneticPr fontId="1" type="noConversion"/>
  </si>
  <si>
    <t>摄像拍摄剪辑</t>
    <rPh sb="0" eb="1">
      <t>yi xue bu</t>
    </rPh>
    <rPh sb="3" eb="4">
      <t>fen xi</t>
    </rPh>
    <phoneticPr fontId="1" type="noConversion"/>
  </si>
  <si>
    <t>设计创意</t>
    <rPh sb="0" eb="1">
      <t>xing xchuang yi she ji</t>
    </rPh>
    <phoneticPr fontId="1" type="noConversion"/>
  </si>
  <si>
    <t>合成处理</t>
    <phoneticPr fontId="1" type="noConversion"/>
  </si>
  <si>
    <t>根据对话脚本，人物对话配音处理，对视频进行剪辑等后期处理</t>
    <rPh sb="0" eb="1">
      <t>gen jv</t>
    </rPh>
    <rPh sb="2" eb="3">
      <t>dui hua</t>
    </rPh>
    <rPh sb="4" eb="5">
      <t>jiao ben</t>
    </rPh>
    <rPh sb="7" eb="8">
      <t>ren wu</t>
    </rPh>
    <rPh sb="9" eb="10">
      <t>dui hua</t>
    </rPh>
    <rPh sb="11" eb="12">
      <t>pei yin</t>
    </rPh>
    <rPh sb="13" eb="14">
      <t>chu li</t>
    </rPh>
    <phoneticPr fontId="1" type="noConversion"/>
  </si>
  <si>
    <t>开场视频拍摄及后期处理</t>
    <rPh sb="0" eb="1">
      <t>bei jing</t>
    </rPh>
    <rPh sb="2" eb="3">
      <t>fen xi</t>
    </rPh>
    <phoneticPr fontId="1" type="noConversion"/>
  </si>
  <si>
    <t>图片拍摄后，线上H5合成细节处理</t>
    <phoneticPr fontId="1" type="noConversion"/>
  </si>
  <si>
    <t>根据实际需求设计项目主形象</t>
    <rPh sb="11" eb="12">
      <t>she ji</t>
    </rPh>
    <phoneticPr fontId="1" type="noConversion"/>
  </si>
  <si>
    <t>点位拍摄（VR全景图）</t>
    <phoneticPr fontId="1" type="noConversion"/>
  </si>
  <si>
    <t>合成处理后，依据客户需求进行调整修改2次</t>
    <phoneticPr fontId="1" type="noConversion"/>
  </si>
  <si>
    <t>3-3</t>
  </si>
  <si>
    <t>点位图片处理</t>
    <rPh sb="0" eb="1">
      <t>dian wei</t>
    </rPh>
    <rPh sb="2" eb="6">
      <t>ming cchuang yi</t>
    </rPh>
    <phoneticPr fontId="1" type="noConversion"/>
  </si>
  <si>
    <t>考题图片处理</t>
    <rPh sb="0" eb="1">
      <t>kao ti</t>
    </rPh>
    <rPh sb="2" eb="3">
      <t>tu p</t>
    </rPh>
    <rPh sb="4" eb="5">
      <t>chu li</t>
    </rPh>
    <phoneticPr fontId="1" type="noConversion"/>
  </si>
  <si>
    <t>专业摄影师</t>
    <phoneticPr fontId="1" type="noConversion"/>
  </si>
  <si>
    <t>专业摄影师8H工作时间</t>
    <rPh sb="7" eb="8">
      <t>gong zuo shi j</t>
    </rPh>
    <phoneticPr fontId="1" type="noConversion"/>
  </si>
  <si>
    <t>条</t>
    <phoneticPr fontId="1" type="noConversion"/>
  </si>
  <si>
    <t>1-5</t>
  </si>
  <si>
    <t>视频剪辑</t>
    <phoneticPr fontId="1" type="noConversion"/>
  </si>
  <si>
    <t>配音</t>
    <phoneticPr fontId="1" type="noConversion"/>
  </si>
  <si>
    <t>视频专业配音</t>
    <phoneticPr fontId="1" type="noConversion"/>
  </si>
  <si>
    <t>分钟</t>
    <phoneticPr fontId="1" type="noConversion"/>
  </si>
  <si>
    <t>2-8</t>
  </si>
  <si>
    <t>道具制作</t>
    <rPh sb="0" eb="1">
      <t>xing xchuang yi she ji</t>
    </rPh>
    <rPh sb="2" eb="3">
      <t>chuang yi</t>
    </rPh>
    <phoneticPr fontId="1" type="noConversion"/>
  </si>
  <si>
    <t>4-1</t>
    <phoneticPr fontId="1" type="noConversion"/>
  </si>
  <si>
    <t>套</t>
    <rPh sb="0" eb="1">
      <t>zhang</t>
    </rPh>
    <phoneticPr fontId="1" type="noConversion"/>
  </si>
  <si>
    <t>道具制作</t>
    <phoneticPr fontId="1" type="noConversion"/>
  </si>
  <si>
    <t>根据实际需求设计制作道具</t>
    <rPh sb="0" eb="5">
      <t>she ji</t>
    </rPh>
    <phoneticPr fontId="1" type="noConversion"/>
  </si>
  <si>
    <t>按照实际需求调整和细化</t>
    <phoneticPr fontId="1" type="noConversion"/>
  </si>
  <si>
    <t>交互点弹出考题，每个点位3张图片处理，共255张</t>
    <rPh sb="0" eb="1">
      <t>jiao hu dian</t>
    </rPh>
    <rPh sb="3" eb="4">
      <t>tan chu</t>
    </rPh>
    <rPh sb="5" eb="6">
      <t>kao ti</t>
    </rPh>
    <rPh sb="8" eb="9">
      <t>mei ge</t>
    </rPh>
    <rPh sb="10" eb="11">
      <t>dian wei</t>
    </rPh>
    <rPh sb="13" eb="14">
      <t>zhang</t>
    </rPh>
    <rPh sb="14" eb="15">
      <t>tu p</t>
    </rPh>
    <rPh sb="16" eb="17">
      <t>chu li</t>
    </rPh>
    <rPh sb="19" eb="20">
      <t>gong</t>
    </rPh>
    <rPh sb="23" eb="24">
      <t>zhang</t>
    </rPh>
    <phoneticPr fontId="1" type="noConversion"/>
  </si>
  <si>
    <t>拍摄内容有增加</t>
    <phoneticPr fontId="1" type="noConversion"/>
  </si>
  <si>
    <t>5-1</t>
    <phoneticPr fontId="1" type="noConversion"/>
  </si>
  <si>
    <t>5-2</t>
  </si>
  <si>
    <t>新增点位拍摄</t>
    <rPh sb="0" eb="1">
      <t>xing xchuang yi she ji</t>
    </rPh>
    <rPh sb="2" eb="3">
      <t>chuang yi</t>
    </rPh>
    <phoneticPr fontId="1" type="noConversion"/>
  </si>
  <si>
    <t>新增点位拍摄</t>
    <rPh sb="0" eb="6">
      <t>gonggedian wei</t>
    </rPh>
    <phoneticPr fontId="1" type="noConversion"/>
  </si>
  <si>
    <t>新增点位拍摄后的调色、画质处理</t>
    <rPh sb="0" eb="1">
      <t>dian wei</t>
    </rPh>
    <rPh sb="2" eb="3">
      <t>pai she</t>
    </rPh>
    <rPh sb="4" eb="5">
      <t>hou de</t>
    </rPh>
    <rPh sb="14" eb="15">
      <t>gonggedian wei</t>
    </rPh>
    <phoneticPr fontId="1" type="noConversion"/>
  </si>
  <si>
    <t>不同空间位置拍摄，暂定街面、大堂、仓库、吧台、电梯厢、厨房、包厢1、海鲜点菜区8个点位</t>
    <rPh sb="21" eb="22">
      <t>gong</t>
    </rPh>
    <rPh sb="23" eb="24">
      <t>ge</t>
    </rPh>
    <rPh sb="24" eb="25">
      <t>dian wei</t>
    </rPh>
    <phoneticPr fontId="1" type="noConversion"/>
  </si>
  <si>
    <t>点位拍摄后的调色、画质处理，暂定街面、大堂、仓库、吧台、电梯厢、厨房、包厢1、海鲜点菜区8个点位</t>
    <rPh sb="0" eb="1">
      <t>dian wei</t>
    </rPh>
    <rPh sb="2" eb="3">
      <t>pai she</t>
    </rPh>
    <rPh sb="4" eb="5">
      <t>hou de</t>
    </rPh>
    <rPh sb="14" eb="15">
      <t>gong</t>
    </rPh>
    <rPh sb="16" eb="17">
      <t>ge</t>
    </rPh>
    <rPh sb="17" eb="18">
      <t>dian wei</t>
    </rPh>
    <phoneticPr fontId="1" type="noConversion"/>
  </si>
  <si>
    <t>线上H5中点击交互点，弹出对应照片，共82个交互点</t>
    <rPh sb="13" eb="14">
      <t>dui ying</t>
    </rPh>
    <rPh sb="18" eb="19">
      <t>gong</t>
    </rPh>
    <rPh sb="22" eb="23">
      <t>ge</t>
    </rPh>
    <rPh sb="23" eb="24">
      <t>dian wei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</si>
</sst>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0.0000%"/>
    <numFmt numFmtId="181" formatCode="0_);[Red]\(0\)"/>
    <numFmt numFmtId="182" formatCode="_(* #,##0_);_(* \(#,##0\);_(* &quot;-&quot;??_);_(@_)"/>
  </numFmts>
  <fonts count="46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b/>
      <sz val="12"/>
      <color theme="1"/>
      <name val="微软雅黑"/>
      <family val="2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0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79">
    <xf numFmtId="0" fontId="0" fillId="0" borderId="0" xfId="0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wrapText="1"/>
    </xf>
    <xf numFmtId="0" fontId="32" fillId="25" borderId="11" xfId="0" applyFont="1" applyFill="1" applyBorder="1" applyAlignment="1">
      <alignment horizontal="center" vertical="center"/>
    </xf>
    <xf numFmtId="0" fontId="32" fillId="25" borderId="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 applyProtection="1">
      <alignment vertical="center" wrapText="1"/>
    </xf>
    <xf numFmtId="0" fontId="30" fillId="0" borderId="0" xfId="0" applyFont="1" applyAlignment="1"/>
    <xf numFmtId="0" fontId="30" fillId="0" borderId="0" xfId="0" applyFont="1" applyBorder="1" applyAlignment="1"/>
    <xf numFmtId="177" fontId="32" fillId="26" borderId="1" xfId="0" applyNumberFormat="1" applyFont="1" applyFill="1" applyBorder="1" applyAlignment="1">
      <alignment vertical="center" wrapText="1"/>
    </xf>
    <xf numFmtId="0" fontId="0" fillId="0" borderId="0" xfId="0" applyAlignment="1"/>
    <xf numFmtId="179" fontId="39" fillId="0" borderId="1" xfId="0" applyNumberFormat="1" applyFont="1" applyFill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31" fillId="0" borderId="1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0" fillId="0" borderId="0" xfId="0" applyFont="1" applyAlignment="1">
      <alignment vertical="center"/>
    </xf>
    <xf numFmtId="0" fontId="30" fillId="0" borderId="0" xfId="0" applyFont="1" applyBorder="1" applyAlignment="1">
      <alignment vertical="center"/>
    </xf>
    <xf numFmtId="177" fontId="32" fillId="26" borderId="1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1" fillId="29" borderId="1" xfId="0" applyFont="1" applyFill="1" applyBorder="1" applyAlignment="1">
      <alignment horizontal="center" vertical="center"/>
    </xf>
    <xf numFmtId="0" fontId="39" fillId="29" borderId="0" xfId="0" applyFont="1" applyFill="1" applyBorder="1" applyAlignment="1">
      <alignment horizontal="center" vertical="center"/>
    </xf>
    <xf numFmtId="177" fontId="39" fillId="29" borderId="0" xfId="0" applyNumberFormat="1" applyFont="1" applyFill="1" applyBorder="1" applyAlignment="1">
      <alignment horizontal="center" vertical="center"/>
    </xf>
    <xf numFmtId="177" fontId="39" fillId="29" borderId="0" xfId="0" applyNumberFormat="1" applyFont="1" applyFill="1" applyBorder="1" applyAlignment="1">
      <alignment vertical="center"/>
    </xf>
    <xf numFmtId="0" fontId="41" fillId="29" borderId="1" xfId="0" applyFont="1" applyFill="1" applyBorder="1" applyAlignment="1">
      <alignment horizontal="left" vertical="center"/>
    </xf>
    <xf numFmtId="0" fontId="41" fillId="29" borderId="0" xfId="0" applyFont="1" applyFill="1" applyBorder="1" applyAlignment="1">
      <alignment horizontal="left" vertical="center"/>
    </xf>
    <xf numFmtId="0" fontId="41" fillId="29" borderId="0" xfId="0" applyFont="1" applyFill="1" applyBorder="1" applyAlignment="1">
      <alignment horizontal="center" vertical="center"/>
    </xf>
    <xf numFmtId="178" fontId="41" fillId="29" borderId="12" xfId="0" applyNumberFormat="1" applyFont="1" applyFill="1" applyBorder="1" applyAlignment="1">
      <alignment vertical="center"/>
    </xf>
    <xf numFmtId="43" fontId="36" fillId="0" borderId="1" xfId="34" applyNumberFormat="1" applyFont="1" applyBorder="1" applyAlignment="1">
      <alignment horizontal="right"/>
    </xf>
    <xf numFmtId="0" fontId="40" fillId="0" borderId="1" xfId="0" applyFont="1" applyFill="1" applyBorder="1" applyAlignment="1" applyProtection="1">
      <alignment horizontal="left" vertical="center" wrapText="1"/>
    </xf>
    <xf numFmtId="0" fontId="41" fillId="29" borderId="15" xfId="0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/>
    </xf>
    <xf numFmtId="180" fontId="41" fillId="29" borderId="1" xfId="0" applyNumberFormat="1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179" fontId="40" fillId="0" borderId="1" xfId="0" applyNumberFormat="1" applyFont="1" applyFill="1" applyBorder="1" applyAlignment="1">
      <alignment vertical="center"/>
    </xf>
    <xf numFmtId="0" fontId="41" fillId="29" borderId="11" xfId="0" applyFont="1" applyFill="1" applyBorder="1" applyAlignment="1">
      <alignment vertical="center"/>
    </xf>
    <xf numFmtId="0" fontId="41" fillId="29" borderId="13" xfId="0" applyFont="1" applyFill="1" applyBorder="1" applyAlignment="1">
      <alignment vertical="center"/>
    </xf>
    <xf numFmtId="0" fontId="41" fillId="29" borderId="14" xfId="0" applyFont="1" applyFill="1" applyBorder="1" applyAlignment="1">
      <alignment vertical="center"/>
    </xf>
    <xf numFmtId="0" fontId="0" fillId="0" borderId="0" xfId="0" applyFont="1" applyFill="1"/>
    <xf numFmtId="0" fontId="39" fillId="0" borderId="1" xfId="0" applyFont="1" applyFill="1" applyBorder="1" applyAlignment="1">
      <alignment horizontal="left" vertical="center"/>
    </xf>
    <xf numFmtId="177" fontId="39" fillId="0" borderId="1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0" fillId="0" borderId="0" xfId="0" applyFill="1"/>
    <xf numFmtId="0" fontId="41" fillId="29" borderId="17" xfId="0" applyFont="1" applyFill="1" applyBorder="1" applyAlignment="1">
      <alignment horizontal="center" vertical="center"/>
    </xf>
    <xf numFmtId="181" fontId="45" fillId="0" borderId="14" xfId="0" applyNumberFormat="1" applyFont="1" applyFill="1" applyBorder="1" applyAlignment="1"/>
    <xf numFmtId="176" fontId="30" fillId="0" borderId="11" xfId="62" applyFont="1" applyBorder="1" applyAlignment="1">
      <alignment horizontal="center"/>
    </xf>
    <xf numFmtId="176" fontId="30" fillId="0" borderId="14" xfId="62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1" fillId="24" borderId="16" xfId="0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vertical="center"/>
    </xf>
    <xf numFmtId="0" fontId="32" fillId="25" borderId="14" xfId="0" applyFont="1" applyFill="1" applyBorder="1" applyAlignment="1">
      <alignment vertical="center"/>
    </xf>
    <xf numFmtId="176" fontId="30" fillId="0" borderId="11" xfId="62" applyFont="1" applyBorder="1" applyAlignment="1">
      <alignment horizontal="right"/>
    </xf>
    <xf numFmtId="176" fontId="30" fillId="0" borderId="14" xfId="62" applyFont="1" applyBorder="1" applyAlignment="1">
      <alignment horizontal="right"/>
    </xf>
    <xf numFmtId="0" fontId="40" fillId="0" borderId="11" xfId="0" applyFont="1" applyFill="1" applyBorder="1" applyAlignment="1" applyProtection="1">
      <alignment horizontal="left" vertical="center" wrapText="1"/>
    </xf>
    <xf numFmtId="0" fontId="40" fillId="0" borderId="14" xfId="0" applyFont="1" applyFill="1" applyBorder="1" applyAlignment="1" applyProtection="1">
      <alignment horizontal="left" vertical="center" wrapText="1"/>
    </xf>
    <xf numFmtId="0" fontId="36" fillId="0" borderId="1" xfId="34" applyFont="1" applyBorder="1" applyAlignment="1">
      <alignment horizontal="right"/>
    </xf>
    <xf numFmtId="0" fontId="41" fillId="27" borderId="11" xfId="0" applyFont="1" applyFill="1" applyBorder="1" applyAlignment="1">
      <alignment horizontal="center" vertical="center"/>
    </xf>
    <xf numFmtId="0" fontId="41" fillId="27" borderId="13" xfId="0" applyFont="1" applyFill="1" applyBorder="1" applyAlignment="1">
      <alignment horizontal="center" vertical="center"/>
    </xf>
    <xf numFmtId="0" fontId="41" fillId="27" borderId="14" xfId="0" applyFont="1" applyFill="1" applyBorder="1" applyAlignment="1">
      <alignment horizontal="center" vertical="center"/>
    </xf>
    <xf numFmtId="0" fontId="32" fillId="28" borderId="1" xfId="0" applyFont="1" applyFill="1" applyBorder="1" applyAlignment="1">
      <alignment horizontal="center" vertical="center"/>
    </xf>
    <xf numFmtId="0" fontId="32" fillId="26" borderId="11" xfId="0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0" fontId="36" fillId="0" borderId="11" xfId="34" applyFont="1" applyBorder="1" applyAlignment="1">
      <alignment horizontal="right"/>
    </xf>
    <xf numFmtId="0" fontId="36" fillId="0" borderId="13" xfId="34" applyFont="1" applyBorder="1" applyAlignment="1">
      <alignment horizontal="right"/>
    </xf>
    <xf numFmtId="0" fontId="36" fillId="0" borderId="14" xfId="34" applyFont="1" applyBorder="1" applyAlignment="1">
      <alignment horizontal="right"/>
    </xf>
    <xf numFmtId="182" fontId="30" fillId="0" borderId="11" xfId="62" applyNumberFormat="1" applyFont="1" applyBorder="1" applyAlignment="1">
      <alignment horizontal="center"/>
    </xf>
    <xf numFmtId="182" fontId="30" fillId="0" borderId="14" xfId="62" applyNumberFormat="1" applyFont="1" applyBorder="1" applyAlignment="1">
      <alignment horizontal="center"/>
    </xf>
  </cellXfs>
  <cellStyles count="80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3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53"/>
  <sheetViews>
    <sheetView tabSelected="1" topLeftCell="A13" zoomScale="80" zoomScaleNormal="80" workbookViewId="0">
      <selection activeCell="D27" sqref="D27"/>
    </sheetView>
  </sheetViews>
  <sheetFormatPr defaultColWidth="8.875" defaultRowHeight="14.25"/>
  <cols>
    <col min="2" max="2" width="8.5" customWidth="1"/>
    <col min="3" max="3" width="30.875" customWidth="1"/>
    <col min="4" max="4" width="47.375" customWidth="1"/>
    <col min="5" max="5" width="13.125" style="26" customWidth="1"/>
    <col min="6" max="6" width="13.125" style="21" bestFit="1" customWidth="1"/>
    <col min="7" max="7" width="8.375" style="21" customWidth="1"/>
    <col min="8" max="8" width="10.875" style="30" customWidth="1"/>
    <col min="9" max="9" width="17.625" style="15" customWidth="1"/>
  </cols>
  <sheetData>
    <row r="2" spans="2:10" ht="22.5">
      <c r="B2" s="59" t="s">
        <v>19</v>
      </c>
      <c r="C2" s="59"/>
      <c r="D2" s="59"/>
      <c r="E2" s="59"/>
      <c r="F2" s="59"/>
      <c r="G2" s="17"/>
      <c r="H2" s="27"/>
      <c r="I2" s="12"/>
    </row>
    <row r="3" spans="2:10" ht="34.5">
      <c r="B3" s="1"/>
      <c r="C3" s="2" t="s">
        <v>0</v>
      </c>
      <c r="D3" s="2"/>
      <c r="E3" s="60" t="s">
        <v>14</v>
      </c>
      <c r="F3" s="60"/>
      <c r="G3" s="17"/>
      <c r="H3" s="27"/>
      <c r="I3" s="12"/>
    </row>
    <row r="4" spans="2:10" ht="18">
      <c r="B4" s="3" t="s">
        <v>6</v>
      </c>
      <c r="C4" s="4" t="s">
        <v>1</v>
      </c>
      <c r="D4" s="4" t="s">
        <v>17</v>
      </c>
      <c r="E4" s="61" t="s">
        <v>2</v>
      </c>
      <c r="F4" s="62"/>
      <c r="G4" s="18"/>
      <c r="H4" s="27"/>
      <c r="I4" s="12"/>
    </row>
    <row r="5" spans="2:10" ht="17.25">
      <c r="B5" s="5">
        <v>1</v>
      </c>
      <c r="C5" s="42" t="s">
        <v>55</v>
      </c>
      <c r="D5" s="42"/>
      <c r="E5" s="57">
        <f>I20</f>
        <v>26100</v>
      </c>
      <c r="F5" s="58"/>
      <c r="G5" s="19"/>
      <c r="H5" s="27"/>
      <c r="I5" s="12"/>
    </row>
    <row r="6" spans="2:10" ht="17.25">
      <c r="B6" s="5">
        <v>2</v>
      </c>
      <c r="C6" s="42" t="s">
        <v>54</v>
      </c>
      <c r="D6" s="42"/>
      <c r="E6" s="57">
        <f>I30</f>
        <v>77900</v>
      </c>
      <c r="F6" s="58"/>
      <c r="G6" s="19"/>
      <c r="H6" s="27"/>
      <c r="I6" s="12"/>
    </row>
    <row r="7" spans="2:10" ht="17.25">
      <c r="B7" s="5">
        <v>3</v>
      </c>
      <c r="C7" s="42" t="s">
        <v>56</v>
      </c>
      <c r="D7" s="42"/>
      <c r="E7" s="57">
        <f>I35</f>
        <v>25800</v>
      </c>
      <c r="F7" s="58"/>
      <c r="G7" s="17"/>
      <c r="H7" s="27"/>
      <c r="I7" s="12"/>
    </row>
    <row r="8" spans="2:10" ht="17.25">
      <c r="B8" s="5">
        <v>4</v>
      </c>
      <c r="C8" s="42" t="s">
        <v>79</v>
      </c>
      <c r="D8" s="42"/>
      <c r="E8" s="63">
        <f>I38</f>
        <v>20000</v>
      </c>
      <c r="F8" s="64"/>
      <c r="G8" s="17"/>
      <c r="H8" s="27"/>
      <c r="I8" s="12"/>
    </row>
    <row r="9" spans="2:10" ht="17.25">
      <c r="B9" s="5">
        <v>5</v>
      </c>
      <c r="C9" s="42" t="s">
        <v>86</v>
      </c>
      <c r="D9" s="42"/>
      <c r="E9" s="63">
        <f>I42</f>
        <v>0</v>
      </c>
      <c r="F9" s="64"/>
      <c r="G9" s="17"/>
      <c r="H9" s="27"/>
      <c r="I9" s="12"/>
    </row>
    <row r="10" spans="2:10" ht="17.25">
      <c r="B10" s="5">
        <v>6</v>
      </c>
      <c r="C10" s="43" t="str">
        <f>C43</f>
        <v>税 Tax</v>
      </c>
      <c r="D10" s="43"/>
      <c r="E10" s="57">
        <f>I44</f>
        <v>10139.5126</v>
      </c>
      <c r="F10" s="58"/>
      <c r="G10" s="17"/>
      <c r="H10" s="27"/>
      <c r="I10" s="12"/>
    </row>
    <row r="11" spans="2:10" ht="17.25">
      <c r="B11" s="5"/>
      <c r="C11" s="42" t="s">
        <v>44</v>
      </c>
      <c r="D11" s="43"/>
      <c r="E11" s="77">
        <f>SUM(E5:F10)</f>
        <v>159939.51259999999</v>
      </c>
      <c r="F11" s="78"/>
      <c r="G11" s="17"/>
      <c r="H11" s="27"/>
      <c r="I11" s="12"/>
    </row>
    <row r="12" spans="2:10" ht="45">
      <c r="B12" s="6"/>
      <c r="C12" s="7" t="s">
        <v>3</v>
      </c>
      <c r="D12" s="7"/>
      <c r="E12" s="25"/>
      <c r="F12" s="20"/>
      <c r="G12" s="20"/>
      <c r="H12" s="28"/>
      <c r="I12" s="13"/>
    </row>
    <row r="13" spans="2:10" ht="18">
      <c r="B13" s="8" t="s">
        <v>4</v>
      </c>
      <c r="C13" s="72" t="s">
        <v>7</v>
      </c>
      <c r="D13" s="73"/>
      <c r="E13" s="8" t="s">
        <v>5</v>
      </c>
      <c r="F13" s="8" t="s">
        <v>20</v>
      </c>
      <c r="G13" s="9" t="s">
        <v>21</v>
      </c>
      <c r="H13" s="29" t="s">
        <v>8</v>
      </c>
      <c r="I13" s="14" t="s">
        <v>9</v>
      </c>
    </row>
    <row r="14" spans="2:10" ht="16.5">
      <c r="B14" s="41">
        <v>1</v>
      </c>
      <c r="C14" s="36" t="s">
        <v>59</v>
      </c>
      <c r="D14" s="36"/>
      <c r="E14" s="37"/>
      <c r="F14" s="32"/>
      <c r="G14" s="33"/>
      <c r="H14" s="34"/>
      <c r="I14" s="38"/>
    </row>
    <row r="15" spans="2:10" s="50" customFormat="1" ht="16.5">
      <c r="B15" s="22" t="s">
        <v>13</v>
      </c>
      <c r="C15" s="51" t="s">
        <v>24</v>
      </c>
      <c r="D15" s="51" t="s">
        <v>48</v>
      </c>
      <c r="E15" s="10" t="s">
        <v>25</v>
      </c>
      <c r="F15" s="10">
        <v>1</v>
      </c>
      <c r="G15" s="52">
        <v>1</v>
      </c>
      <c r="H15" s="16">
        <v>1500</v>
      </c>
      <c r="I15" s="16">
        <f>F15*G15*H15</f>
        <v>1500</v>
      </c>
      <c r="J15" s="50" t="s">
        <v>83</v>
      </c>
    </row>
    <row r="16" spans="2:10" ht="16.5">
      <c r="B16" s="22" t="s">
        <v>15</v>
      </c>
      <c r="C16" s="40" t="s">
        <v>22</v>
      </c>
      <c r="D16" s="11" t="s">
        <v>52</v>
      </c>
      <c r="E16" s="24" t="s">
        <v>26</v>
      </c>
      <c r="F16" s="24">
        <v>1</v>
      </c>
      <c r="G16" s="52">
        <v>2</v>
      </c>
      <c r="H16" s="16">
        <v>3000</v>
      </c>
      <c r="I16" s="16">
        <f t="shared" ref="I16:I19" si="0">F16*G16*H16</f>
        <v>6000</v>
      </c>
    </row>
    <row r="17" spans="2:10" s="23" customFormat="1" ht="16.5">
      <c r="B17" s="22" t="s">
        <v>28</v>
      </c>
      <c r="C17" s="40" t="s">
        <v>23</v>
      </c>
      <c r="D17" s="40" t="s">
        <v>53</v>
      </c>
      <c r="E17" s="24" t="s">
        <v>26</v>
      </c>
      <c r="F17" s="24">
        <v>1</v>
      </c>
      <c r="G17" s="52">
        <v>2</v>
      </c>
      <c r="H17" s="16">
        <v>800</v>
      </c>
      <c r="I17" s="16">
        <f t="shared" si="0"/>
        <v>1600</v>
      </c>
    </row>
    <row r="18" spans="2:10" s="23" customFormat="1" ht="16.5">
      <c r="B18" s="22" t="s">
        <v>29</v>
      </c>
      <c r="C18" s="40" t="s">
        <v>67</v>
      </c>
      <c r="D18" s="11" t="s">
        <v>68</v>
      </c>
      <c r="E18" s="24" t="s">
        <v>26</v>
      </c>
      <c r="F18" s="24">
        <v>1</v>
      </c>
      <c r="G18" s="52">
        <v>2</v>
      </c>
      <c r="H18" s="16">
        <v>2500</v>
      </c>
      <c r="I18" s="16">
        <f t="shared" si="0"/>
        <v>5000</v>
      </c>
    </row>
    <row r="19" spans="2:10" s="23" customFormat="1" ht="16.5">
      <c r="B19" s="22" t="s">
        <v>70</v>
      </c>
      <c r="C19" s="40" t="s">
        <v>71</v>
      </c>
      <c r="D19" s="11" t="s">
        <v>58</v>
      </c>
      <c r="E19" s="45" t="s">
        <v>69</v>
      </c>
      <c r="F19" s="45">
        <v>1</v>
      </c>
      <c r="G19" s="45">
        <v>20</v>
      </c>
      <c r="H19" s="46">
        <v>600</v>
      </c>
      <c r="I19" s="16">
        <f t="shared" si="0"/>
        <v>12000</v>
      </c>
    </row>
    <row r="20" spans="2:10" ht="18">
      <c r="B20" s="74" t="s">
        <v>10</v>
      </c>
      <c r="C20" s="75"/>
      <c r="D20" s="75"/>
      <c r="E20" s="75"/>
      <c r="F20" s="75"/>
      <c r="G20" s="75"/>
      <c r="H20" s="76"/>
      <c r="I20" s="39">
        <f>SUM(I15:I19)</f>
        <v>26100</v>
      </c>
    </row>
    <row r="21" spans="2:10" ht="16.5">
      <c r="B21" s="41">
        <v>2</v>
      </c>
      <c r="C21" s="36" t="s">
        <v>54</v>
      </c>
      <c r="D21" s="36"/>
      <c r="E21" s="37"/>
      <c r="F21" s="32"/>
      <c r="G21" s="33"/>
      <c r="H21" s="34"/>
      <c r="I21" s="38"/>
    </row>
    <row r="22" spans="2:10" s="23" customFormat="1" ht="33">
      <c r="B22" s="22" t="s">
        <v>16</v>
      </c>
      <c r="C22" s="40" t="s">
        <v>62</v>
      </c>
      <c r="D22" s="40" t="s">
        <v>89</v>
      </c>
      <c r="E22" s="24" t="s">
        <v>27</v>
      </c>
      <c r="F22" s="24">
        <v>1</v>
      </c>
      <c r="G22" s="52">
        <v>8</v>
      </c>
      <c r="H22" s="16">
        <v>3000</v>
      </c>
      <c r="I22" s="16">
        <f t="shared" ref="I22:I29" si="1">F22*G22*H22</f>
        <v>24000</v>
      </c>
    </row>
    <row r="23" spans="2:10" ht="33">
      <c r="B23" s="22" t="s">
        <v>35</v>
      </c>
      <c r="C23" s="40" t="s">
        <v>65</v>
      </c>
      <c r="D23" s="11" t="s">
        <v>90</v>
      </c>
      <c r="E23" s="45" t="s">
        <v>27</v>
      </c>
      <c r="F23" s="45">
        <v>1</v>
      </c>
      <c r="G23" s="45">
        <v>8</v>
      </c>
      <c r="H23" s="46">
        <v>600</v>
      </c>
      <c r="I23" s="16">
        <f t="shared" si="1"/>
        <v>4800</v>
      </c>
    </row>
    <row r="24" spans="2:10" ht="16.5">
      <c r="B24" s="22" t="s">
        <v>36</v>
      </c>
      <c r="C24" s="40" t="s">
        <v>30</v>
      </c>
      <c r="D24" s="11" t="s">
        <v>91</v>
      </c>
      <c r="E24" s="45" t="s">
        <v>27</v>
      </c>
      <c r="F24" s="45">
        <v>1</v>
      </c>
      <c r="G24" s="45">
        <v>82</v>
      </c>
      <c r="H24" s="46">
        <v>300</v>
      </c>
      <c r="I24" s="16">
        <f t="shared" si="1"/>
        <v>24600</v>
      </c>
    </row>
    <row r="25" spans="2:10" ht="16.5">
      <c r="B25" s="22" t="s">
        <v>37</v>
      </c>
      <c r="C25" s="40" t="s">
        <v>57</v>
      </c>
      <c r="D25" s="11" t="s">
        <v>60</v>
      </c>
      <c r="E25" s="45" t="s">
        <v>25</v>
      </c>
      <c r="F25" s="45">
        <v>1</v>
      </c>
      <c r="G25" s="45">
        <v>1</v>
      </c>
      <c r="H25" s="46">
        <v>12000</v>
      </c>
      <c r="I25" s="16">
        <f t="shared" si="1"/>
        <v>12000</v>
      </c>
    </row>
    <row r="26" spans="2:10" ht="16.5">
      <c r="B26" s="22" t="s">
        <v>38</v>
      </c>
      <c r="C26" s="40" t="s">
        <v>31</v>
      </c>
      <c r="D26" s="11" t="s">
        <v>63</v>
      </c>
      <c r="E26" s="45" t="s">
        <v>25</v>
      </c>
      <c r="F26" s="45">
        <v>1</v>
      </c>
      <c r="G26" s="45">
        <v>1</v>
      </c>
      <c r="H26" s="46">
        <v>10000</v>
      </c>
      <c r="I26" s="16">
        <f t="shared" si="1"/>
        <v>10000</v>
      </c>
      <c r="J26" s="53"/>
    </row>
    <row r="27" spans="2:10" ht="16.5">
      <c r="B27" s="22" t="s">
        <v>39</v>
      </c>
      <c r="C27" s="40" t="s">
        <v>51</v>
      </c>
      <c r="D27" s="11" t="s">
        <v>50</v>
      </c>
      <c r="E27" s="45" t="s">
        <v>32</v>
      </c>
      <c r="F27" s="45">
        <v>1</v>
      </c>
      <c r="G27" s="45">
        <v>4</v>
      </c>
      <c r="H27" s="46">
        <v>300</v>
      </c>
      <c r="I27" s="16">
        <f t="shared" si="1"/>
        <v>1200</v>
      </c>
      <c r="J27" s="53"/>
    </row>
    <row r="28" spans="2:10" ht="16.5">
      <c r="B28" s="22" t="s">
        <v>40</v>
      </c>
      <c r="C28" s="40" t="s">
        <v>72</v>
      </c>
      <c r="D28" s="11" t="s">
        <v>73</v>
      </c>
      <c r="E28" s="45" t="s">
        <v>74</v>
      </c>
      <c r="F28" s="45">
        <v>1</v>
      </c>
      <c r="G28" s="45">
        <v>1</v>
      </c>
      <c r="H28" s="46">
        <v>800</v>
      </c>
      <c r="I28" s="16">
        <f t="shared" si="1"/>
        <v>800</v>
      </c>
      <c r="J28" s="53"/>
    </row>
    <row r="29" spans="2:10" ht="16.5">
      <c r="B29" s="22" t="s">
        <v>75</v>
      </c>
      <c r="C29" s="40" t="s">
        <v>33</v>
      </c>
      <c r="D29" s="11" t="s">
        <v>47</v>
      </c>
      <c r="E29" s="45" t="s">
        <v>34</v>
      </c>
      <c r="F29" s="45">
        <v>1</v>
      </c>
      <c r="G29" s="45">
        <v>1</v>
      </c>
      <c r="H29" s="46">
        <v>500</v>
      </c>
      <c r="I29" s="16">
        <f t="shared" si="1"/>
        <v>500</v>
      </c>
      <c r="J29" s="53"/>
    </row>
    <row r="30" spans="2:10" ht="18">
      <c r="B30" s="74" t="s">
        <v>10</v>
      </c>
      <c r="C30" s="75"/>
      <c r="D30" s="75"/>
      <c r="E30" s="75"/>
      <c r="F30" s="75"/>
      <c r="G30" s="75"/>
      <c r="H30" s="76"/>
      <c r="I30" s="39">
        <f>SUM(I22:I29)</f>
        <v>77900</v>
      </c>
    </row>
    <row r="31" spans="2:10" ht="16.5">
      <c r="B31" s="55">
        <v>3</v>
      </c>
      <c r="C31" s="36" t="s">
        <v>49</v>
      </c>
      <c r="D31" s="36"/>
      <c r="E31" s="37"/>
      <c r="F31" s="32"/>
      <c r="G31" s="33"/>
      <c r="H31" s="34"/>
      <c r="I31" s="38"/>
    </row>
    <row r="32" spans="2:10" s="54" customFormat="1" ht="16.5">
      <c r="B32" s="22" t="s">
        <v>18</v>
      </c>
      <c r="C32" s="40" t="s">
        <v>42</v>
      </c>
      <c r="D32" s="40" t="s">
        <v>61</v>
      </c>
      <c r="E32" s="10" t="s">
        <v>45</v>
      </c>
      <c r="F32" s="10">
        <v>1</v>
      </c>
      <c r="G32" s="52">
        <v>1</v>
      </c>
      <c r="H32" s="16">
        <v>3000</v>
      </c>
      <c r="I32" s="16">
        <f>H32*F32*G32</f>
        <v>3000</v>
      </c>
    </row>
    <row r="33" spans="2:11" ht="16.5">
      <c r="B33" s="22" t="s">
        <v>41</v>
      </c>
      <c r="C33" s="40" t="s">
        <v>46</v>
      </c>
      <c r="D33" s="11" t="s">
        <v>43</v>
      </c>
      <c r="E33" s="24" t="s">
        <v>45</v>
      </c>
      <c r="F33" s="24">
        <v>1</v>
      </c>
      <c r="G33" s="24">
        <v>4</v>
      </c>
      <c r="H33" s="16">
        <v>600</v>
      </c>
      <c r="I33" s="16">
        <f>H33*F33*G33</f>
        <v>2400</v>
      </c>
    </row>
    <row r="34" spans="2:11" ht="16.5">
      <c r="B34" s="22" t="s">
        <v>64</v>
      </c>
      <c r="C34" s="40" t="s">
        <v>66</v>
      </c>
      <c r="D34" s="11" t="s">
        <v>82</v>
      </c>
      <c r="E34" s="24" t="s">
        <v>45</v>
      </c>
      <c r="F34" s="24">
        <v>1</v>
      </c>
      <c r="G34" s="24">
        <v>255</v>
      </c>
      <c r="H34" s="16">
        <v>80</v>
      </c>
      <c r="I34" s="16">
        <f>H34*F34*G34</f>
        <v>20400</v>
      </c>
    </row>
    <row r="35" spans="2:11" ht="18">
      <c r="B35" s="74" t="s">
        <v>10</v>
      </c>
      <c r="C35" s="75"/>
      <c r="D35" s="75"/>
      <c r="E35" s="75"/>
      <c r="F35" s="75"/>
      <c r="G35" s="75"/>
      <c r="H35" s="76"/>
      <c r="I35" s="39">
        <f>SUM(I32:I34)</f>
        <v>25800</v>
      </c>
    </row>
    <row r="36" spans="2:11" ht="16.5">
      <c r="B36" s="55">
        <v>4</v>
      </c>
      <c r="C36" s="36" t="s">
        <v>76</v>
      </c>
      <c r="D36" s="36"/>
      <c r="E36" s="37"/>
      <c r="F36" s="32"/>
      <c r="G36" s="33"/>
      <c r="H36" s="34"/>
      <c r="I36" s="38"/>
    </row>
    <row r="37" spans="2:11" ht="16.5">
      <c r="B37" s="22" t="s">
        <v>77</v>
      </c>
      <c r="C37" s="65" t="s">
        <v>80</v>
      </c>
      <c r="D37" s="66"/>
      <c r="E37" s="10" t="s">
        <v>78</v>
      </c>
      <c r="F37" s="10">
        <v>1</v>
      </c>
      <c r="G37" s="52">
        <v>1</v>
      </c>
      <c r="H37" s="16">
        <v>20000</v>
      </c>
      <c r="I37" s="16">
        <f>H37*F37*G37</f>
        <v>20000</v>
      </c>
      <c r="J37" t="s">
        <v>81</v>
      </c>
    </row>
    <row r="38" spans="2:11" ht="18">
      <c r="B38" s="74" t="s">
        <v>10</v>
      </c>
      <c r="C38" s="75"/>
      <c r="D38" s="75"/>
      <c r="E38" s="75"/>
      <c r="F38" s="75"/>
      <c r="G38" s="75"/>
      <c r="H38" s="76"/>
      <c r="I38" s="39">
        <f>SUM(I37)</f>
        <v>20000</v>
      </c>
    </row>
    <row r="39" spans="2:11" ht="16.5">
      <c r="B39" s="55">
        <v>5</v>
      </c>
      <c r="C39" s="36" t="s">
        <v>86</v>
      </c>
      <c r="D39" s="36"/>
      <c r="E39" s="37"/>
      <c r="F39" s="32"/>
      <c r="G39" s="33"/>
      <c r="H39" s="34"/>
      <c r="I39" s="38"/>
    </row>
    <row r="40" spans="2:11" ht="16.5">
      <c r="B40" s="22" t="s">
        <v>84</v>
      </c>
      <c r="C40" s="40" t="s">
        <v>62</v>
      </c>
      <c r="D40" s="40" t="s">
        <v>87</v>
      </c>
      <c r="E40" s="24" t="s">
        <v>27</v>
      </c>
      <c r="F40" s="24">
        <v>1</v>
      </c>
      <c r="G40" s="52">
        <v>2</v>
      </c>
      <c r="H40" s="16">
        <v>3000</v>
      </c>
      <c r="I40" s="16">
        <v>0</v>
      </c>
    </row>
    <row r="41" spans="2:11" ht="16.5">
      <c r="B41" s="22" t="s">
        <v>85</v>
      </c>
      <c r="C41" s="40" t="s">
        <v>65</v>
      </c>
      <c r="D41" s="11" t="s">
        <v>88</v>
      </c>
      <c r="E41" s="45" t="s">
        <v>27</v>
      </c>
      <c r="F41" s="45">
        <v>1</v>
      </c>
      <c r="G41" s="45">
        <v>2</v>
      </c>
      <c r="H41" s="46">
        <v>600</v>
      </c>
      <c r="I41" s="16">
        <v>0</v>
      </c>
    </row>
    <row r="42" spans="2:11" ht="18">
      <c r="B42" s="74" t="s">
        <v>10</v>
      </c>
      <c r="C42" s="75"/>
      <c r="D42" s="75"/>
      <c r="E42" s="75"/>
      <c r="F42" s="75"/>
      <c r="G42" s="75"/>
      <c r="H42" s="76"/>
      <c r="I42" s="39">
        <f>I40+I41</f>
        <v>0</v>
      </c>
    </row>
    <row r="43" spans="2:11" ht="16.5">
      <c r="B43" s="31">
        <v>6</v>
      </c>
      <c r="C43" s="35" t="s">
        <v>12</v>
      </c>
      <c r="D43" s="44">
        <v>6.7686999999999997E-2</v>
      </c>
      <c r="E43" s="47"/>
      <c r="F43" s="48"/>
      <c r="G43" s="48"/>
      <c r="H43" s="48"/>
      <c r="I43" s="49"/>
      <c r="J43" s="23"/>
      <c r="K43" s="23"/>
    </row>
    <row r="44" spans="2:11" ht="18">
      <c r="B44" s="67" t="s">
        <v>10</v>
      </c>
      <c r="C44" s="67"/>
      <c r="D44" s="67"/>
      <c r="E44" s="67"/>
      <c r="F44" s="67"/>
      <c r="G44" s="67"/>
      <c r="H44" s="67"/>
      <c r="I44" s="39">
        <f>(I20+I30+I35+I38+I42)*D43</f>
        <v>10139.5126</v>
      </c>
      <c r="J44" s="23"/>
      <c r="K44" s="23"/>
    </row>
    <row r="45" spans="2:11" ht="16.5">
      <c r="B45" s="68"/>
      <c r="C45" s="69"/>
      <c r="D45" s="69"/>
      <c r="E45" s="69"/>
      <c r="F45" s="69"/>
      <c r="G45" s="69"/>
      <c r="H45" s="69"/>
      <c r="I45" s="70"/>
      <c r="J45" s="23"/>
      <c r="K45" s="23"/>
    </row>
    <row r="46" spans="2:11" ht="18">
      <c r="B46" s="71" t="s">
        <v>11</v>
      </c>
      <c r="C46" s="71"/>
      <c r="D46" s="71"/>
      <c r="E46" s="71"/>
      <c r="F46" s="71"/>
      <c r="G46" s="71"/>
      <c r="H46" s="71"/>
      <c r="I46" s="56">
        <f>I20+I30+I35+I44+I42+I38</f>
        <v>159939.51259999999</v>
      </c>
    </row>
    <row r="51" spans="2:11" s="23" customFormat="1" ht="33" customHeight="1">
      <c r="B51"/>
      <c r="C51"/>
      <c r="D51"/>
      <c r="E51" s="26"/>
      <c r="F51" s="21"/>
      <c r="G51" s="21"/>
      <c r="H51" s="30"/>
      <c r="I51" s="15"/>
      <c r="J51"/>
      <c r="K51"/>
    </row>
    <row r="52" spans="2:11" s="23" customFormat="1">
      <c r="B52"/>
      <c r="C52"/>
      <c r="D52"/>
      <c r="E52" s="26"/>
      <c r="F52" s="21"/>
      <c r="G52" s="21"/>
      <c r="H52" s="30"/>
      <c r="I52" s="15"/>
      <c r="J52"/>
      <c r="K52"/>
    </row>
    <row r="53" spans="2:11" s="23" customFormat="1">
      <c r="B53"/>
      <c r="C53"/>
      <c r="D53"/>
      <c r="E53" s="26"/>
      <c r="F53" s="21"/>
      <c r="G53" s="21"/>
      <c r="H53" s="30"/>
      <c r="I53" s="15"/>
      <c r="J53"/>
      <c r="K53"/>
    </row>
  </sheetData>
  <mergeCells count="20">
    <mergeCell ref="E8:F8"/>
    <mergeCell ref="C37:D37"/>
    <mergeCell ref="B44:H44"/>
    <mergeCell ref="B45:I45"/>
    <mergeCell ref="B46:H46"/>
    <mergeCell ref="E10:F10"/>
    <mergeCell ref="C13:D13"/>
    <mergeCell ref="B20:H20"/>
    <mergeCell ref="B30:H30"/>
    <mergeCell ref="B35:H35"/>
    <mergeCell ref="E11:F11"/>
    <mergeCell ref="B38:H38"/>
    <mergeCell ref="B42:H42"/>
    <mergeCell ref="E9:F9"/>
    <mergeCell ref="E7:F7"/>
    <mergeCell ref="B2:F2"/>
    <mergeCell ref="E3:F3"/>
    <mergeCell ref="E4:F4"/>
    <mergeCell ref="E5:F5"/>
    <mergeCell ref="E6:F6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客户部严佳芳</cp:lastModifiedBy>
  <dcterms:created xsi:type="dcterms:W3CDTF">2014-02-12T08:04:12Z</dcterms:created>
  <dcterms:modified xsi:type="dcterms:W3CDTF">2020-07-17T07:23:43Z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