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ily工作\2018项目\安进\报价\"/>
    </mc:Choice>
  </mc:AlternateContent>
  <bookViews>
    <workbookView xWindow="0" yWindow="0" windowWidth="24000" windowHeight="11055"/>
  </bookViews>
  <sheets>
    <sheet name="麦田报价单" sheetId="2" r:id="rId1"/>
  </sheets>
  <calcPr calcId="152511"/>
</workbook>
</file>

<file path=xl/calcChain.xml><?xml version="1.0" encoding="utf-8"?>
<calcChain xmlns="http://schemas.openxmlformats.org/spreadsheetml/2006/main">
  <c r="E12" i="2" l="1"/>
  <c r="C11" i="2"/>
  <c r="C10" i="2"/>
  <c r="C9" i="2"/>
  <c r="C8" i="2"/>
  <c r="C7" i="2"/>
  <c r="C6" i="2"/>
  <c r="C5" i="2"/>
  <c r="J62" i="2"/>
  <c r="I27" i="2" l="1"/>
  <c r="J45" i="2"/>
  <c r="J47" i="2" s="1"/>
  <c r="E8" i="2" s="1"/>
  <c r="J27" i="2"/>
  <c r="J22" i="2"/>
  <c r="J55" i="2"/>
  <c r="J54" i="2"/>
  <c r="J53" i="2"/>
  <c r="J52" i="2"/>
  <c r="J51" i="2"/>
  <c r="J50" i="2"/>
  <c r="J49" i="2"/>
  <c r="J31" i="2"/>
  <c r="J30" i="2"/>
  <c r="J29" i="2"/>
  <c r="J28" i="2"/>
  <c r="J42" i="2"/>
  <c r="J41" i="2"/>
  <c r="J40" i="2"/>
  <c r="J39" i="2"/>
  <c r="J38" i="2"/>
  <c r="J37" i="2"/>
  <c r="J36" i="2"/>
  <c r="J35" i="2"/>
  <c r="J34" i="2"/>
  <c r="J21" i="2"/>
  <c r="J20" i="2"/>
  <c r="J19" i="2"/>
  <c r="J18" i="2"/>
  <c r="J61" i="2"/>
  <c r="J26" i="2"/>
  <c r="J60" i="2"/>
  <c r="J57" i="2"/>
  <c r="J46" i="2"/>
  <c r="J56" i="2"/>
  <c r="J25" i="2"/>
  <c r="J32" i="2" l="1"/>
  <c r="E6" i="2" s="1"/>
  <c r="J43" i="2"/>
  <c r="E7" i="2" s="1"/>
  <c r="J58" i="2"/>
  <c r="E9" i="2" s="1"/>
  <c r="J23" i="2"/>
  <c r="E5" i="2" s="1"/>
  <c r="J63" i="2"/>
  <c r="J65" i="2" l="1"/>
  <c r="E10" i="2"/>
  <c r="J16" i="2" l="1"/>
  <c r="E11" i="2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5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5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5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5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<sst xmlns="http://schemas.openxmlformats.org/spreadsheetml/2006/main" count="147" uniqueCount="123">
  <si>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</si>
  <si>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</si>
  <si>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</si>
  <si>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</si>
  <si>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</si>
  <si>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</si>
  <si>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</si>
  <si>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</si>
  <si>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</si>
  <si>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</si>
  <si>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</si>
  <si>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</si>
  <si>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</si>
  <si>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</si>
  <si>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</si>
  <si>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</si>
  <si>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</si>
  <si>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版</t>
    <phoneticPr fontId="1" type="noConversion"/>
  </si>
  <si>
    <t>单页</t>
    <phoneticPr fontId="1" type="noConversion"/>
  </si>
  <si>
    <t>Total</t>
    <phoneticPr fontId="1" type="noConversion"/>
  </si>
  <si>
    <t>展架设计</t>
    <phoneticPr fontId="1" type="noConversion"/>
  </si>
  <si>
    <t>单页设计</t>
    <phoneticPr fontId="1" type="noConversion"/>
  </si>
  <si>
    <t>个</t>
    <phoneticPr fontId="1" type="noConversion"/>
  </si>
  <si>
    <t>页</t>
    <phoneticPr fontId="1" type="noConversion"/>
  </si>
  <si>
    <t>页</t>
    <phoneticPr fontId="1" type="noConversion"/>
  </si>
  <si>
    <t>小时</t>
    <phoneticPr fontId="1" type="noConversion"/>
  </si>
  <si>
    <t>展架(1800*800mm)</t>
    <phoneticPr fontId="1" type="noConversion"/>
  </si>
  <si>
    <t>线下推广物料制作</t>
    <phoneticPr fontId="1" type="noConversion"/>
  </si>
  <si>
    <t>1-2</t>
  </si>
  <si>
    <t>1-3</t>
  </si>
  <si>
    <t>推广物料设计</t>
    <phoneticPr fontId="1" type="noConversion"/>
  </si>
  <si>
    <t>阿里资源位banner设计</t>
    <phoneticPr fontId="1" type="noConversion"/>
  </si>
  <si>
    <t>代表双页制作</t>
    <phoneticPr fontId="1" type="noConversion"/>
  </si>
  <si>
    <t>代表双页设计</t>
    <phoneticPr fontId="1" type="noConversion"/>
  </si>
  <si>
    <t>月</t>
    <phoneticPr fontId="1" type="noConversion"/>
  </si>
  <si>
    <t>1-1</t>
    <phoneticPr fontId="4" type="noConversion"/>
  </si>
  <si>
    <t>项目报告</t>
    <phoneticPr fontId="1" type="noConversion"/>
  </si>
  <si>
    <t>负责根据每月收集的数据，提供基础统计报告</t>
    <phoneticPr fontId="1" type="noConversion"/>
  </si>
  <si>
    <t>份</t>
    <phoneticPr fontId="1" type="noConversion"/>
  </si>
  <si>
    <t>上海麦田公共关系咨询有限公司</t>
    <phoneticPr fontId="1" type="noConversion"/>
  </si>
  <si>
    <t>项目沟通</t>
    <phoneticPr fontId="1" type="noConversion"/>
  </si>
  <si>
    <t>一图读懂/长图文</t>
    <phoneticPr fontId="1" type="noConversion"/>
  </si>
  <si>
    <t>篇</t>
    <phoneticPr fontId="1" type="noConversion"/>
  </si>
  <si>
    <t>与安进和阿里沟通对接；项目落地材料准备；资料整理及汇总；项目进展把控</t>
    <phoneticPr fontId="1" type="noConversion"/>
  </si>
  <si>
    <t>包括选题、医学内容、文案、编辑排版等</t>
    <phoneticPr fontId="1" type="noConversion"/>
  </si>
  <si>
    <t>大纲及核心信息制定</t>
  </si>
  <si>
    <t>全新核心信息制定</t>
  </si>
  <si>
    <t>主题检索</t>
  </si>
  <si>
    <t>中英文文献资料阅读及整理</t>
  </si>
  <si>
    <t>沟通策略制定</t>
  </si>
  <si>
    <t>医学总监</t>
    <phoneticPr fontId="1" type="noConversion"/>
  </si>
  <si>
    <t>医学经理</t>
    <phoneticPr fontId="1" type="noConversion"/>
  </si>
  <si>
    <t>高级策略经理</t>
    <phoneticPr fontId="1" type="noConversion"/>
  </si>
  <si>
    <t>1-4</t>
    <phoneticPr fontId="1" type="noConversion"/>
  </si>
  <si>
    <t>客户经理</t>
    <phoneticPr fontId="1" type="noConversion"/>
  </si>
  <si>
    <t>策略制定</t>
    <phoneticPr fontId="1" type="noConversion"/>
  </si>
  <si>
    <t>策略规划</t>
    <phoneticPr fontId="1" type="noConversion"/>
  </si>
  <si>
    <t>视频脚本撰写</t>
    <phoneticPr fontId="25" type="noConversion"/>
  </si>
  <si>
    <t>特效及动画</t>
    <phoneticPr fontId="25" type="noConversion"/>
  </si>
  <si>
    <t>片头／转场／字幕二维动画（仅1部含动画视频，动画1分钟）</t>
    <phoneticPr fontId="25" type="noConversion"/>
  </si>
  <si>
    <t>音乐/音效</t>
    <phoneticPr fontId="25" type="noConversion"/>
  </si>
  <si>
    <t>对提供的视频进行音效配乐</t>
    <phoneticPr fontId="25" type="noConversion"/>
  </si>
  <si>
    <t>Video剪辑</t>
    <phoneticPr fontId="1" type="noConversion"/>
  </si>
  <si>
    <t>根据创意脚本，对已经存在的素材进行剪辑、处理、拼接、合成</t>
    <phoneticPr fontId="1" type="noConversion"/>
  </si>
  <si>
    <t>字幕</t>
    <phoneticPr fontId="1" type="noConversion"/>
  </si>
  <si>
    <t>添加字幕</t>
    <phoneticPr fontId="1" type="noConversion"/>
  </si>
  <si>
    <t>后期合成</t>
    <phoneticPr fontId="1" type="noConversion"/>
  </si>
  <si>
    <t>整合视频文件, 输出对应格式文件</t>
    <phoneticPr fontId="1" type="noConversion"/>
  </si>
  <si>
    <t>项目经理</t>
    <phoneticPr fontId="1" type="noConversion"/>
  </si>
  <si>
    <t>中英文文献资料阅读及整理</t>
    <phoneticPr fontId="1" type="noConversion"/>
  </si>
  <si>
    <t>小时</t>
    <phoneticPr fontId="1" type="noConversion"/>
  </si>
  <si>
    <t>套</t>
    <phoneticPr fontId="48" type="noConversion"/>
  </si>
  <si>
    <t>秒</t>
    <phoneticPr fontId="48" type="noConversion"/>
  </si>
  <si>
    <t>分钟</t>
    <phoneticPr fontId="48" type="noConversion"/>
  </si>
  <si>
    <t>分钟</t>
    <phoneticPr fontId="1" type="noConversion"/>
  </si>
  <si>
    <t>主题创意</t>
    <phoneticPr fontId="1" type="noConversion"/>
  </si>
  <si>
    <t>提供主题设计，（产品推广策略的定位和理解；形象以及标识的思路整理和创意）</t>
    <phoneticPr fontId="1" type="noConversion"/>
  </si>
  <si>
    <t>视觉设计</t>
    <phoneticPr fontId="1" type="noConversion"/>
  </si>
  <si>
    <t>文字画面设计排版</t>
    <phoneticPr fontId="1" type="noConversion"/>
  </si>
  <si>
    <t xml:space="preserve"> 对已有文件进行梳理、支持</t>
    <phoneticPr fontId="1" type="noConversion"/>
  </si>
  <si>
    <t>创意设计</t>
    <phoneticPr fontId="1" type="noConversion"/>
  </si>
  <si>
    <t>根据已有资料信息和客户需求进行创意工作</t>
    <phoneticPr fontId="1" type="noConversion"/>
  </si>
  <si>
    <t>协调客户与创意人员之间的有效沟通，达成客户要求</t>
    <phoneticPr fontId="1" type="noConversion"/>
  </si>
  <si>
    <t>个</t>
    <phoneticPr fontId="1" type="noConversion"/>
  </si>
  <si>
    <t>张</t>
    <phoneticPr fontId="1" type="noConversion"/>
  </si>
  <si>
    <t>小时</t>
    <phoneticPr fontId="1" type="noConversion"/>
  </si>
  <si>
    <t>stuff</t>
    <phoneticPr fontId="1" type="noConversion"/>
  </si>
  <si>
    <t>原型设计/UI设计/架构设计</t>
    <rPh sb="0" eb="1">
      <t>yuan xing</t>
    </rPh>
    <rPh sb="2" eb="3">
      <t>she ji</t>
    </rPh>
    <rPh sb="7" eb="8">
      <t>she ji</t>
    </rPh>
    <rPh sb="10" eb="11">
      <t>jia gou</t>
    </rPh>
    <rPh sb="12" eb="13">
      <t>she ji</t>
    </rPh>
    <phoneticPr fontId="44" type="noConversion"/>
  </si>
  <si>
    <t>H5页面制作（8P）</t>
    <rPh sb="2" eb="3">
      <t>ye'm</t>
    </rPh>
    <rPh sb="4" eb="5">
      <t>zhi'z</t>
    </rPh>
    <phoneticPr fontId="1" type="noConversion"/>
  </si>
  <si>
    <t>互动逻辑制作</t>
    <rPh sb="0" eb="1">
      <t>hu'd</t>
    </rPh>
    <rPh sb="2" eb="3">
      <t>luo'ji</t>
    </rPh>
    <rPh sb="4" eb="5">
      <t>zhi'z</t>
    </rPh>
    <phoneticPr fontId="1" type="noConversion"/>
  </si>
  <si>
    <t>常规H5,项目上线告知及项目简介(8P)</t>
    <phoneticPr fontId="1" type="noConversion"/>
  </si>
  <si>
    <t>原型设计/UI设计/架构设计</t>
    <phoneticPr fontId="44" type="noConversion"/>
  </si>
  <si>
    <t>配音制作</t>
    <rPh sb="0" eb="1">
      <t>pei yin</t>
    </rPh>
    <rPh sb="2" eb="3">
      <t>zhi zuo</t>
    </rPh>
    <phoneticPr fontId="44" type="noConversion"/>
  </si>
  <si>
    <t>H5页面制作（8P）</t>
    <phoneticPr fontId="44" type="noConversion"/>
  </si>
  <si>
    <t>互动逻辑制作</t>
    <phoneticPr fontId="44" type="noConversion"/>
  </si>
  <si>
    <t>含动画视频H5,项目整体预告，项目流程介绍，销售培训（8P）</t>
    <phoneticPr fontId="1" type="noConversion"/>
  </si>
  <si>
    <t>项</t>
    <rPh sb="0" eb="1">
      <t>xiang</t>
    </rPh>
    <phoneticPr fontId="44" type="noConversion"/>
  </si>
  <si>
    <t>Total</t>
    <phoneticPr fontId="1" type="noConversion"/>
  </si>
  <si>
    <t>项目全程执行管理（2018011-201904）</t>
    <phoneticPr fontId="1" type="noConversion"/>
  </si>
  <si>
    <t>内部推广物料(面向销售代表及其他部门)</t>
    <phoneticPr fontId="1" type="noConversion"/>
  </si>
  <si>
    <t>多方协调沟通，推进项目进展</t>
    <phoneticPr fontId="1" type="noConversion"/>
  </si>
  <si>
    <t>麦田执行部分</t>
    <phoneticPr fontId="1" type="noConversion"/>
  </si>
  <si>
    <t>Total</t>
    <phoneticPr fontId="1" type="noConversion"/>
  </si>
  <si>
    <t>项目前期管理</t>
    <phoneticPr fontId="1" type="noConversion"/>
  </si>
  <si>
    <t>1-5</t>
  </si>
  <si>
    <t>策略过程整体管控，立项书、合同文件撰写</t>
    <phoneticPr fontId="1" type="noConversion"/>
  </si>
  <si>
    <t>2-1</t>
    <phoneticPr fontId="1" type="noConversion"/>
  </si>
  <si>
    <t>2-2</t>
  </si>
  <si>
    <t xml:space="preserve">2-3
</t>
    <phoneticPr fontId="1" type="noConversion"/>
  </si>
  <si>
    <t>3-1
患教video</t>
    <phoneticPr fontId="1" type="noConversion"/>
  </si>
  <si>
    <t>3-2</t>
    <phoneticPr fontId="4" type="noConversion"/>
  </si>
  <si>
    <t>4-1</t>
    <phoneticPr fontId="4" type="noConversion"/>
  </si>
  <si>
    <t>4-2</t>
    <phoneticPr fontId="1" type="noConversion"/>
  </si>
  <si>
    <t>5-1</t>
    <phoneticPr fontId="4" type="noConversion"/>
  </si>
  <si>
    <t>5-2</t>
    <phoneticPr fontId="1" type="noConversion"/>
  </si>
  <si>
    <t>5-3</t>
  </si>
  <si>
    <t>6-1</t>
    <phoneticPr fontId="1" type="noConversion"/>
  </si>
  <si>
    <t>6-2</t>
  </si>
  <si>
    <t>线上推广制作（患教视频6个，一图读懂/长图文10篇）</t>
    <phoneticPr fontId="1" type="noConversion"/>
  </si>
  <si>
    <t>6-3</t>
    <phoneticPr fontId="1" type="noConversion"/>
  </si>
  <si>
    <t>不良事件上报</t>
    <phoneticPr fontId="1" type="noConversion"/>
  </si>
  <si>
    <t>上报项目中所报告的药物不良事件</t>
    <phoneticPr fontId="1" type="noConversion"/>
  </si>
  <si>
    <t>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</si>
</sst>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d/m/yyyy"/>
    <numFmt numFmtId="181" formatCode="#,##0_ ;[Red]\-#,##0\ "/>
    <numFmt numFmtId="182" formatCode="_ * #,##0_ ;_ * \-#,##0_ ;_ * &quot;-&quot;??_ ;_ @_ "/>
    <numFmt numFmtId="183" formatCode="0.000%"/>
    <numFmt numFmtId="185" formatCode="_ &quot;¥&quot;* #,##0_ ;_ &quot;¥&quot;* \-#,##0_ ;_ &quot;¥&quot;* &quot;-&quot;??_ ;_ @_ "/>
    <numFmt numFmtId="186" formatCode="_ * #,##0.0_ ;_ * \-#,##0.0_ ;_ * &quot;-&quot;??_ ;_ @_ "/>
  </numFmts>
  <fonts count="5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FF9900"/>
      <name val="宋体"/>
      <family val="3"/>
      <charset val="134"/>
    </font>
    <font>
      <sz val="12"/>
      <color indexed="8"/>
      <name val="Microsoft YaHei"/>
      <charset val="134"/>
    </font>
    <font>
      <b/>
      <sz val="14"/>
      <name val="微软雅黑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1" fillId="24" borderId="0" xfId="0" applyFont="1" applyFill="1" applyAlignment="1">
      <alignment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3" fillId="0" borderId="0" xfId="0" applyFont="1"/>
    <xf numFmtId="176" fontId="30" fillId="0" borderId="1" xfId="62" applyFont="1" applyBorder="1" applyAlignment="1"/>
    <xf numFmtId="0" fontId="34" fillId="0" borderId="0" xfId="0" applyFont="1"/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8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0" fillId="27" borderId="1" xfId="34" applyFont="1" applyFill="1" applyBorder="1" applyAlignment="1"/>
    <xf numFmtId="0" fontId="41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lef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0" fontId="32" fillId="26" borderId="1" xfId="0" applyFont="1" applyFill="1" applyBorder="1" applyAlignment="1">
      <alignment vertical="center" wrapText="1"/>
    </xf>
    <xf numFmtId="177" fontId="35" fillId="26" borderId="1" xfId="0" applyNumberFormat="1" applyFont="1" applyFill="1" applyBorder="1" applyAlignment="1">
      <alignment vertical="center" wrapText="1"/>
    </xf>
    <xf numFmtId="177" fontId="32" fillId="26" borderId="1" xfId="0" applyNumberFormat="1" applyFont="1" applyFill="1" applyBorder="1" applyAlignment="1">
      <alignment vertical="center" wrapText="1"/>
    </xf>
    <xf numFmtId="177" fontId="32" fillId="26" borderId="11" xfId="0" applyNumberFormat="1" applyFont="1" applyFill="1" applyBorder="1" applyAlignment="1">
      <alignment vertical="center" wrapText="1"/>
    </xf>
    <xf numFmtId="0" fontId="36" fillId="27" borderId="12" xfId="0" applyFont="1" applyFill="1" applyBorder="1" applyAlignment="1">
      <alignment vertical="center"/>
    </xf>
    <xf numFmtId="0" fontId="36" fillId="27" borderId="0" xfId="0" applyFont="1" applyFill="1" applyBorder="1" applyAlignment="1"/>
    <xf numFmtId="0" fontId="30" fillId="27" borderId="0" xfId="0" applyFont="1" applyFill="1" applyBorder="1" applyAlignment="1"/>
    <xf numFmtId="177" fontId="30" fillId="27" borderId="0" xfId="0" applyNumberFormat="1" applyFont="1" applyFill="1" applyBorder="1" applyAlignment="1">
      <alignment vertical="center"/>
    </xf>
    <xf numFmtId="178" fontId="36" fillId="27" borderId="13" xfId="0" applyNumberFormat="1" applyFont="1" applyFill="1" applyBorder="1" applyAlignment="1"/>
    <xf numFmtId="49" fontId="37" fillId="0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39" fontId="39" fillId="28" borderId="1" xfId="62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179" fontId="30" fillId="0" borderId="1" xfId="0" applyNumberFormat="1" applyFont="1" applyFill="1" applyBorder="1" applyAlignment="1">
      <alignment vertical="center"/>
    </xf>
    <xf numFmtId="179" fontId="30" fillId="0" borderId="1" xfId="0" applyNumberFormat="1" applyFont="1" applyBorder="1" applyAlignment="1"/>
    <xf numFmtId="0" fontId="37" fillId="0" borderId="1" xfId="34" applyFont="1" applyFill="1" applyBorder="1" applyAlignment="1">
      <alignment vertical="center"/>
    </xf>
    <xf numFmtId="0" fontId="36" fillId="27" borderId="1" xfId="34" applyFont="1" applyFill="1" applyBorder="1" applyAlignment="1">
      <alignment vertical="center"/>
    </xf>
    <xf numFmtId="0" fontId="36" fillId="27" borderId="1" xfId="34" applyFont="1" applyFill="1" applyBorder="1" applyAlignment="1"/>
    <xf numFmtId="177" fontId="30" fillId="27" borderId="1" xfId="34" applyNumberFormat="1" applyFont="1" applyFill="1" applyBorder="1" applyAlignment="1">
      <alignment vertical="center"/>
    </xf>
    <xf numFmtId="178" fontId="36" fillId="27" borderId="1" xfId="34" applyNumberFormat="1" applyFont="1" applyFill="1" applyBorder="1" applyAlignment="1"/>
    <xf numFmtId="49" fontId="30" fillId="0" borderId="1" xfId="34" applyNumberFormat="1" applyFont="1" applyFill="1" applyBorder="1" applyAlignment="1">
      <alignment vertical="center"/>
    </xf>
    <xf numFmtId="0" fontId="30" fillId="0" borderId="1" xfId="34" applyFont="1" applyFill="1" applyBorder="1" applyAlignment="1">
      <alignment vertical="center"/>
    </xf>
    <xf numFmtId="43" fontId="30" fillId="28" borderId="1" xfId="64" applyFont="1" applyFill="1" applyBorder="1" applyAlignment="1">
      <alignment vertical="center" wrapText="1"/>
    </xf>
    <xf numFmtId="0" fontId="30" fillId="28" borderId="1" xfId="34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179" fontId="30" fillId="0" borderId="1" xfId="0" applyNumberFormat="1" applyFont="1" applyBorder="1" applyAlignment="1">
      <alignment vertical="center"/>
    </xf>
    <xf numFmtId="0" fontId="38" fillId="0" borderId="1" xfId="0" applyFont="1" applyFill="1" applyBorder="1" applyAlignment="1" applyProtection="1">
      <alignment horizontal="center" vertical="center" wrapText="1"/>
    </xf>
    <xf numFmtId="0" fontId="37" fillId="0" borderId="1" xfId="34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vertical="center"/>
    </xf>
    <xf numFmtId="0" fontId="36" fillId="27" borderId="1" xfId="0" applyFont="1" applyFill="1" applyBorder="1" applyAlignment="1">
      <alignment vertical="center"/>
    </xf>
    <xf numFmtId="0" fontId="36" fillId="27" borderId="1" xfId="0" applyFont="1" applyFill="1" applyBorder="1" applyAlignment="1"/>
    <xf numFmtId="0" fontId="36" fillId="27" borderId="1" xfId="0" applyFont="1" applyFill="1" applyBorder="1" applyAlignment="1">
      <alignment horizontal="center"/>
    </xf>
    <xf numFmtId="0" fontId="30" fillId="27" borderId="1" xfId="0" applyFont="1" applyFill="1" applyBorder="1" applyAlignment="1"/>
    <xf numFmtId="177" fontId="30" fillId="27" borderId="1" xfId="0" applyNumberFormat="1" applyFont="1" applyFill="1" applyBorder="1" applyAlignment="1">
      <alignment vertical="center"/>
    </xf>
    <xf numFmtId="178" fontId="36" fillId="27" borderId="1" xfId="0" applyNumberFormat="1" applyFont="1" applyFill="1" applyBorder="1" applyAlignment="1"/>
    <xf numFmtId="0" fontId="40" fillId="27" borderId="1" xfId="0" applyFont="1" applyFill="1" applyBorder="1" applyAlignment="1">
      <alignment vertical="center"/>
    </xf>
    <xf numFmtId="10" fontId="36" fillId="27" borderId="1" xfId="63" applyNumberFormat="1" applyFont="1" applyFill="1" applyBorder="1" applyAlignment="1"/>
    <xf numFmtId="179" fontId="30" fillId="0" borderId="15" xfId="0" applyNumberFormat="1" applyFont="1" applyBorder="1" applyAlignment="1">
      <alignment vertical="center"/>
    </xf>
    <xf numFmtId="0" fontId="37" fillId="0" borderId="1" xfId="34" applyFont="1" applyFill="1" applyBorder="1" applyAlignment="1">
      <alignment vertical="center" wrapText="1"/>
    </xf>
    <xf numFmtId="0" fontId="0" fillId="0" borderId="0" xfId="0" applyFill="1"/>
    <xf numFmtId="43" fontId="30" fillId="0" borderId="1" xfId="64" applyFont="1" applyFill="1" applyBorder="1" applyAlignment="1">
      <alignment vertical="center" wrapText="1"/>
    </xf>
    <xf numFmtId="43" fontId="30" fillId="0" borderId="1" xfId="34" applyNumberFormat="1" applyFont="1" applyFill="1" applyBorder="1" applyAlignment="1"/>
    <xf numFmtId="0" fontId="45" fillId="0" borderId="16" xfId="0" applyNumberFormat="1" applyFont="1" applyFill="1" applyBorder="1" applyAlignment="1" applyProtection="1">
      <alignment vertical="center"/>
    </xf>
    <xf numFmtId="0" fontId="45" fillId="0" borderId="1" xfId="0" applyNumberFormat="1" applyFont="1" applyFill="1" applyBorder="1" applyAlignment="1" applyProtection="1">
      <alignment horizontal="left" vertical="center"/>
    </xf>
    <xf numFmtId="0" fontId="45" fillId="0" borderId="1" xfId="0" applyNumberFormat="1" applyFont="1" applyFill="1" applyBorder="1" applyAlignment="1" applyProtection="1">
      <alignment vertical="center"/>
    </xf>
    <xf numFmtId="49" fontId="45" fillId="0" borderId="17" xfId="0" applyNumberFormat="1" applyFont="1" applyFill="1" applyBorder="1" applyAlignment="1">
      <alignment horizontal="left" vertical="center" wrapText="1"/>
    </xf>
    <xf numFmtId="0" fontId="45" fillId="0" borderId="18" xfId="34" applyFont="1" applyFill="1" applyBorder="1" applyAlignment="1">
      <alignment horizontal="left" vertical="center" wrapText="1"/>
    </xf>
    <xf numFmtId="0" fontId="45" fillId="28" borderId="1" xfId="34" applyFont="1" applyFill="1" applyBorder="1" applyAlignment="1">
      <alignment horizontal="left" vertical="center" wrapText="1"/>
    </xf>
    <xf numFmtId="0" fontId="45" fillId="0" borderId="1" xfId="34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49" fontId="47" fillId="0" borderId="21" xfId="0" applyNumberFormat="1" applyFont="1" applyFill="1" applyBorder="1" applyAlignment="1">
      <alignment horizontal="left" vertical="center"/>
    </xf>
    <xf numFmtId="0" fontId="47" fillId="29" borderId="1" xfId="34" applyFont="1" applyFill="1" applyBorder="1" applyAlignment="1">
      <alignment horizontal="left" vertical="center"/>
    </xf>
    <xf numFmtId="0" fontId="46" fillId="0" borderId="1" xfId="0" applyNumberFormat="1" applyFont="1" applyFill="1" applyBorder="1" applyAlignment="1" applyProtection="1">
      <alignment horizontal="right" vertical="center"/>
      <protection locked="0"/>
    </xf>
    <xf numFmtId="0" fontId="30" fillId="0" borderId="1" xfId="0" applyFont="1" applyFill="1" applyBorder="1" applyAlignment="1">
      <alignment horizontal="left" vertical="center" wrapText="1"/>
    </xf>
    <xf numFmtId="49" fontId="49" fillId="30" borderId="1" xfId="0" applyNumberFormat="1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wrapText="1"/>
    </xf>
    <xf numFmtId="0" fontId="46" fillId="0" borderId="1" xfId="0" applyNumberFormat="1" applyFont="1" applyFill="1" applyBorder="1" applyAlignment="1" applyProtection="1">
      <alignment horizontal="left" vertical="center"/>
      <protection locked="0"/>
    </xf>
    <xf numFmtId="0" fontId="46" fillId="0" borderId="1" xfId="0" applyFont="1" applyFill="1" applyBorder="1" applyAlignment="1" applyProtection="1">
      <alignment vertical="center" wrapText="1"/>
      <protection locked="0"/>
    </xf>
    <xf numFmtId="180" fontId="45" fillId="30" borderId="1" xfId="0" applyNumberFormat="1" applyFont="1" applyFill="1" applyBorder="1" applyAlignment="1">
      <alignment vertical="top" wrapText="1"/>
    </xf>
    <xf numFmtId="0" fontId="46" fillId="0" borderId="1" xfId="0" applyFont="1" applyFill="1" applyBorder="1" applyAlignment="1" applyProtection="1">
      <alignment horizontal="left" vertical="center"/>
      <protection locked="0"/>
    </xf>
    <xf numFmtId="0" fontId="46" fillId="0" borderId="1" xfId="0" applyFont="1" applyFill="1" applyBorder="1" applyAlignment="1" applyProtection="1">
      <alignment horizontal="right" vertical="center"/>
      <protection locked="0"/>
    </xf>
    <xf numFmtId="179" fontId="0" fillId="0" borderId="0" xfId="0" applyNumberFormat="1"/>
    <xf numFmtId="0" fontId="50" fillId="32" borderId="14" xfId="0" applyFont="1" applyFill="1" applyBorder="1" applyAlignment="1">
      <alignment vertical="center" wrapText="1"/>
    </xf>
    <xf numFmtId="0" fontId="45" fillId="0" borderId="1" xfId="0" applyNumberFormat="1" applyFont="1" applyFill="1" applyBorder="1" applyAlignment="1" applyProtection="1">
      <alignment horizontal="left" vertical="center" wrapText="1"/>
    </xf>
    <xf numFmtId="182" fontId="50" fillId="0" borderId="1" xfId="62" applyNumberFormat="1" applyFont="1" applyBorder="1" applyAlignment="1"/>
    <xf numFmtId="181" fontId="0" fillId="0" borderId="0" xfId="0" applyNumberFormat="1"/>
    <xf numFmtId="179" fontId="30" fillId="0" borderId="1" xfId="0" applyNumberFormat="1" applyFont="1" applyFill="1" applyBorder="1" applyAlignment="1"/>
    <xf numFmtId="0" fontId="50" fillId="32" borderId="11" xfId="0" applyFont="1" applyFill="1" applyBorder="1" applyAlignment="1">
      <alignment horizontal="center" vertical="center" wrapText="1"/>
    </xf>
    <xf numFmtId="0" fontId="50" fillId="32" borderId="14" xfId="0" applyFont="1" applyFill="1" applyBorder="1" applyAlignment="1">
      <alignment horizontal="center" vertical="center" wrapText="1"/>
    </xf>
    <xf numFmtId="183" fontId="36" fillId="27" borderId="11" xfId="0" applyNumberFormat="1" applyFont="1" applyFill="1" applyBorder="1" applyAlignment="1">
      <alignment horizontal="center"/>
    </xf>
    <xf numFmtId="183" fontId="36" fillId="27" borderId="14" xfId="0" applyNumberFormat="1" applyFont="1" applyFill="1" applyBorder="1" applyAlignment="1">
      <alignment horizontal="center"/>
    </xf>
    <xf numFmtId="183" fontId="36" fillId="27" borderId="15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right"/>
    </xf>
    <xf numFmtId="49" fontId="37" fillId="0" borderId="18" xfId="0" applyNumberFormat="1" applyFont="1" applyFill="1" applyBorder="1" applyAlignment="1">
      <alignment horizontal="left" vertical="center" wrapText="1"/>
    </xf>
    <xf numFmtId="49" fontId="37" fillId="0" borderId="22" xfId="0" applyNumberFormat="1" applyFont="1" applyFill="1" applyBorder="1" applyAlignment="1">
      <alignment horizontal="left" vertical="center"/>
    </xf>
    <xf numFmtId="49" fontId="37" fillId="0" borderId="23" xfId="0" applyNumberFormat="1" applyFont="1" applyFill="1" applyBorder="1" applyAlignment="1">
      <alignment horizontal="left" vertical="center"/>
    </xf>
    <xf numFmtId="0" fontId="37" fillId="0" borderId="18" xfId="34" applyFont="1" applyFill="1" applyBorder="1" applyAlignment="1">
      <alignment horizontal="left" vertical="center" wrapText="1"/>
    </xf>
    <xf numFmtId="0" fontId="37" fillId="0" borderId="22" xfId="34" applyFont="1" applyFill="1" applyBorder="1" applyAlignment="1">
      <alignment horizontal="left" vertical="center" wrapText="1"/>
    </xf>
    <xf numFmtId="0" fontId="37" fillId="0" borderId="23" xfId="34" applyFont="1" applyFill="1" applyBorder="1" applyAlignment="1">
      <alignment horizontal="left" vertical="center" wrapText="1"/>
    </xf>
    <xf numFmtId="49" fontId="30" fillId="0" borderId="18" xfId="34" applyNumberFormat="1" applyFont="1" applyFill="1" applyBorder="1" applyAlignment="1">
      <alignment horizontal="left" vertical="center"/>
    </xf>
    <xf numFmtId="49" fontId="30" fillId="0" borderId="22" xfId="34" applyNumberFormat="1" applyFont="1" applyFill="1" applyBorder="1" applyAlignment="1">
      <alignment horizontal="left" vertical="center"/>
    </xf>
    <xf numFmtId="49" fontId="30" fillId="0" borderId="23" xfId="34" applyNumberFormat="1" applyFont="1" applyFill="1" applyBorder="1" applyAlignment="1">
      <alignment horizontal="left" vertical="center"/>
    </xf>
    <xf numFmtId="0" fontId="36" fillId="31" borderId="11" xfId="0" applyFont="1" applyFill="1" applyBorder="1" applyAlignment="1">
      <alignment horizontal="left" vertical="center"/>
    </xf>
    <xf numFmtId="0" fontId="36" fillId="31" borderId="15" xfId="0" applyFont="1" applyFill="1" applyBorder="1" applyAlignment="1">
      <alignment horizontal="left" vertical="center"/>
    </xf>
    <xf numFmtId="0" fontId="29" fillId="0" borderId="0" xfId="0" applyFont="1" applyAlignment="1">
      <alignment horizontal="center"/>
    </xf>
    <xf numFmtId="0" fontId="30" fillId="0" borderId="1" xfId="34" applyFont="1" applyBorder="1" applyAlignment="1">
      <alignment horizontal="right"/>
    </xf>
    <xf numFmtId="0" fontId="32" fillId="26" borderId="11" xfId="0" applyFont="1" applyFill="1" applyBorder="1" applyAlignment="1">
      <alignment vertical="center" wrapText="1"/>
    </xf>
    <xf numFmtId="0" fontId="32" fillId="26" borderId="15" xfId="0" applyFont="1" applyFill="1" applyBorder="1" applyAlignment="1">
      <alignment vertical="center" wrapText="1"/>
    </xf>
    <xf numFmtId="0" fontId="30" fillId="0" borderId="1" xfId="0" applyFont="1" applyBorder="1" applyAlignment="1"/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0" fillId="0" borderId="1" xfId="34" applyFont="1" applyFill="1" applyBorder="1" applyAlignment="1">
      <alignment horizontal="right"/>
    </xf>
    <xf numFmtId="49" fontId="37" fillId="0" borderId="19" xfId="0" applyNumberFormat="1" applyFont="1" applyFill="1" applyBorder="1" applyAlignment="1">
      <alignment horizontal="left" vertical="center" wrapText="1"/>
    </xf>
    <xf numFmtId="49" fontId="37" fillId="0" borderId="12" xfId="0" applyNumberFormat="1" applyFont="1" applyFill="1" applyBorder="1" applyAlignment="1">
      <alignment horizontal="left" vertical="center" wrapText="1"/>
    </xf>
    <xf numFmtId="49" fontId="37" fillId="0" borderId="20" xfId="0" applyNumberFormat="1" applyFont="1" applyFill="1" applyBorder="1" applyAlignment="1">
      <alignment horizontal="left" vertical="center" wrapText="1"/>
    </xf>
    <xf numFmtId="185" fontId="30" fillId="0" borderId="0" xfId="0" applyNumberFormat="1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wrapText="1"/>
    </xf>
    <xf numFmtId="182" fontId="50" fillId="32" borderId="15" xfId="0" applyNumberFormat="1" applyFont="1" applyFill="1" applyBorder="1" applyAlignment="1">
      <alignment vertical="center" wrapText="1"/>
    </xf>
    <xf numFmtId="186" fontId="30" fillId="0" borderId="0" xfId="0" applyNumberFormat="1" applyFont="1"/>
    <xf numFmtId="186" fontId="30" fillId="0" borderId="0" xfId="0" applyNumberFormat="1" applyFont="1" applyAlignment="1">
      <alignment horizontal="center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69"/>
  <sheetViews>
    <sheetView tabSelected="1" topLeftCell="A43" zoomScale="84" zoomScaleNormal="84" workbookViewId="0">
      <selection activeCell="D62" sqref="D62"/>
    </sheetView>
  </sheetViews>
  <sheetFormatPr defaultRowHeight="14.25"/>
  <cols>
    <col min="2" max="2" width="8.5" customWidth="1"/>
    <col min="3" max="3" width="31.125" customWidth="1"/>
    <col min="4" max="4" width="29" customWidth="1"/>
    <col min="5" max="5" width="24.5" customWidth="1"/>
    <col min="6" max="6" width="13.25" customWidth="1"/>
    <col min="7" max="7" width="8.625" customWidth="1"/>
    <col min="8" max="8" width="8.5" customWidth="1"/>
    <col min="9" max="9" width="18" customWidth="1"/>
    <col min="10" max="10" width="19.75" customWidth="1"/>
    <col min="12" max="12" width="11.125" bestFit="1" customWidth="1"/>
  </cols>
  <sheetData>
    <row r="2" spans="2:10" ht="22.5">
      <c r="B2" s="110" t="s">
        <v>2</v>
      </c>
      <c r="C2" s="110"/>
      <c r="D2" s="110"/>
      <c r="E2" s="110"/>
      <c r="F2" s="110"/>
      <c r="G2" s="1"/>
      <c r="H2" s="2"/>
      <c r="I2" s="2"/>
      <c r="J2" s="2"/>
    </row>
    <row r="3" spans="2:10" ht="35.25">
      <c r="B3" s="3"/>
      <c r="C3" s="4" t="s">
        <v>3</v>
      </c>
      <c r="D3" s="4"/>
      <c r="E3" s="5" t="s">
        <v>39</v>
      </c>
      <c r="F3" s="1"/>
      <c r="G3" s="2"/>
      <c r="H3" s="2"/>
      <c r="I3" s="2"/>
      <c r="J3" s="2"/>
    </row>
    <row r="4" spans="2:10" ht="18">
      <c r="B4" s="6" t="s">
        <v>4</v>
      </c>
      <c r="C4" s="7" t="s">
        <v>5</v>
      </c>
      <c r="D4" s="7"/>
      <c r="E4" s="7" t="s">
        <v>6</v>
      </c>
      <c r="F4" s="1"/>
      <c r="G4" s="8"/>
      <c r="H4" s="2"/>
      <c r="I4" s="2"/>
      <c r="J4" s="2"/>
    </row>
    <row r="5" spans="2:10" ht="24.75" customHeight="1">
      <c r="B5" s="123">
        <v>1</v>
      </c>
      <c r="C5" s="124" t="str">
        <f>C17</f>
        <v>策略制定</v>
      </c>
      <c r="D5" s="124"/>
      <c r="E5" s="9">
        <f>J23</f>
        <v>53400</v>
      </c>
      <c r="F5" s="122"/>
      <c r="G5" s="10"/>
      <c r="H5" s="2"/>
      <c r="I5" s="2"/>
      <c r="J5" s="2"/>
    </row>
    <row r="6" spans="2:10" ht="24.75" customHeight="1">
      <c r="B6" s="123">
        <v>2</v>
      </c>
      <c r="C6" s="124" t="str">
        <f>C24</f>
        <v>推广物料设计</v>
      </c>
      <c r="D6" s="124"/>
      <c r="E6" s="9">
        <f>J32</f>
        <v>28987</v>
      </c>
      <c r="F6" s="122"/>
      <c r="G6" s="10"/>
      <c r="H6" s="2"/>
      <c r="I6" s="2"/>
      <c r="J6" s="2"/>
    </row>
    <row r="7" spans="2:10" ht="24.75" customHeight="1">
      <c r="B7" s="123">
        <v>3</v>
      </c>
      <c r="C7" s="124" t="str">
        <f>C33</f>
        <v>线上推广制作（患教视频6个，一图读懂/长图文10篇）</v>
      </c>
      <c r="D7" s="124"/>
      <c r="E7" s="9">
        <f>J43</f>
        <v>621600</v>
      </c>
      <c r="F7" s="122"/>
      <c r="G7" s="10"/>
      <c r="H7" s="2"/>
      <c r="I7" s="2"/>
      <c r="J7" s="2"/>
    </row>
    <row r="8" spans="2:10" ht="24.75" customHeight="1">
      <c r="B8" s="123">
        <v>4</v>
      </c>
      <c r="C8" s="124" t="str">
        <f>C44</f>
        <v>线下推广物料制作</v>
      </c>
      <c r="D8" s="124"/>
      <c r="E8" s="9">
        <f>J47</f>
        <v>3350</v>
      </c>
      <c r="F8" s="122"/>
      <c r="G8" s="10"/>
      <c r="H8" s="2"/>
      <c r="I8" s="2"/>
      <c r="J8" s="2"/>
    </row>
    <row r="9" spans="2:10" ht="24.75" customHeight="1">
      <c r="B9" s="123">
        <v>5</v>
      </c>
      <c r="C9" s="124" t="str">
        <f>C48</f>
        <v>内部推广物料(面向销售代表及其他部门)</v>
      </c>
      <c r="D9" s="124"/>
      <c r="E9" s="9">
        <f>J58</f>
        <v>35300</v>
      </c>
      <c r="F9" s="122"/>
      <c r="G9" s="10"/>
      <c r="H9" s="2"/>
      <c r="I9" s="2"/>
      <c r="J9" s="2"/>
    </row>
    <row r="10" spans="2:10" ht="24.75" customHeight="1">
      <c r="B10" s="123">
        <v>6</v>
      </c>
      <c r="C10" s="124" t="str">
        <f>C59</f>
        <v>项目全程执行管理（2018011-201904）</v>
      </c>
      <c r="D10" s="124"/>
      <c r="E10" s="9">
        <f>J63</f>
        <v>172080</v>
      </c>
      <c r="F10" s="122"/>
      <c r="G10" s="10"/>
      <c r="H10" s="2"/>
      <c r="I10" s="2"/>
      <c r="J10" s="2"/>
    </row>
    <row r="11" spans="2:10" ht="18">
      <c r="B11" s="123">
        <v>7</v>
      </c>
      <c r="C11" s="124" t="str">
        <f>C64</f>
        <v>税 Tax</v>
      </c>
      <c r="D11" s="124"/>
      <c r="E11" s="9">
        <f>J65</f>
        <v>61908.046560000003</v>
      </c>
      <c r="F11" s="1"/>
      <c r="G11" s="10"/>
      <c r="H11" s="2"/>
      <c r="I11" s="2"/>
      <c r="J11" s="2"/>
    </row>
    <row r="12" spans="2:10" ht="21">
      <c r="B12" s="125"/>
      <c r="C12" s="124" t="s">
        <v>1</v>
      </c>
      <c r="D12" s="124"/>
      <c r="E12" s="90">
        <f>SUM(E5:E11)</f>
        <v>976625.04656000005</v>
      </c>
      <c r="F12" s="127"/>
      <c r="G12" s="128"/>
      <c r="H12" s="128"/>
      <c r="I12" s="2"/>
      <c r="J12" s="2"/>
    </row>
    <row r="13" spans="2:10" ht="17.25">
      <c r="B13" s="21"/>
      <c r="C13" s="22"/>
      <c r="D13" s="22"/>
      <c r="E13" s="23"/>
      <c r="F13" s="1"/>
      <c r="G13" s="2"/>
      <c r="H13" s="2"/>
      <c r="I13" s="2"/>
      <c r="J13" s="2"/>
    </row>
    <row r="14" spans="2:10" ht="45">
      <c r="B14" s="11"/>
      <c r="C14" s="12" t="s">
        <v>7</v>
      </c>
      <c r="D14" s="12"/>
      <c r="E14" s="13"/>
      <c r="F14" s="14"/>
      <c r="G14" s="14"/>
      <c r="H14" s="15"/>
      <c r="I14" s="15"/>
      <c r="J14" s="15"/>
    </row>
    <row r="15" spans="2:10" ht="54">
      <c r="B15" s="24" t="s">
        <v>8</v>
      </c>
      <c r="C15" s="112" t="s">
        <v>9</v>
      </c>
      <c r="D15" s="113"/>
      <c r="E15" s="24" t="s">
        <v>10</v>
      </c>
      <c r="F15" s="24" t="s">
        <v>86</v>
      </c>
      <c r="G15" s="25" t="s">
        <v>11</v>
      </c>
      <c r="H15" s="26" t="s">
        <v>12</v>
      </c>
      <c r="I15" s="27" t="s">
        <v>13</v>
      </c>
      <c r="J15" s="26" t="s">
        <v>14</v>
      </c>
    </row>
    <row r="16" spans="2:10" ht="21" customHeight="1">
      <c r="B16" s="93" t="s">
        <v>101</v>
      </c>
      <c r="C16" s="94"/>
      <c r="D16" s="94"/>
      <c r="E16" s="94"/>
      <c r="F16" s="94"/>
      <c r="G16" s="94"/>
      <c r="H16" s="94"/>
      <c r="I16" s="88" t="s">
        <v>102</v>
      </c>
      <c r="J16" s="126">
        <f>SUM(J23,J32,J43,J47,J58,J63,J65)</f>
        <v>976625.04656000005</v>
      </c>
    </row>
    <row r="17" spans="2:10" ht="18.75" thickBot="1">
      <c r="B17" s="40">
        <v>1</v>
      </c>
      <c r="C17" s="41" t="s">
        <v>55</v>
      </c>
      <c r="D17" s="41"/>
      <c r="E17" s="41"/>
      <c r="F17" s="18"/>
      <c r="G17" s="42"/>
      <c r="H17" s="42"/>
      <c r="I17" s="42"/>
      <c r="J17" s="43"/>
    </row>
    <row r="18" spans="2:10" ht="17.25">
      <c r="B18" s="33" t="s">
        <v>35</v>
      </c>
      <c r="C18" s="67" t="s">
        <v>45</v>
      </c>
      <c r="D18" s="67" t="s">
        <v>46</v>
      </c>
      <c r="E18" s="39" t="s">
        <v>25</v>
      </c>
      <c r="F18" s="45" t="s">
        <v>50</v>
      </c>
      <c r="G18" s="47">
        <v>12</v>
      </c>
      <c r="H18" s="45"/>
      <c r="I18" s="46">
        <v>800</v>
      </c>
      <c r="J18" s="37">
        <f>G18*I18</f>
        <v>9600</v>
      </c>
    </row>
    <row r="19" spans="2:10" ht="17.25">
      <c r="B19" s="33" t="s">
        <v>28</v>
      </c>
      <c r="C19" s="68" t="s">
        <v>47</v>
      </c>
      <c r="D19" s="69" t="s">
        <v>48</v>
      </c>
      <c r="E19" s="39" t="s">
        <v>25</v>
      </c>
      <c r="F19" s="45" t="s">
        <v>51</v>
      </c>
      <c r="G19" s="47">
        <v>24</v>
      </c>
      <c r="H19" s="45"/>
      <c r="I19" s="46">
        <v>500</v>
      </c>
      <c r="J19" s="37">
        <f>G19*I19</f>
        <v>12000</v>
      </c>
    </row>
    <row r="20" spans="2:10" s="64" customFormat="1" ht="17.25">
      <c r="B20" s="33" t="s">
        <v>29</v>
      </c>
      <c r="C20" s="69" t="s">
        <v>56</v>
      </c>
      <c r="D20" s="69" t="s">
        <v>49</v>
      </c>
      <c r="E20" s="39" t="s">
        <v>25</v>
      </c>
      <c r="F20" s="45" t="s">
        <v>52</v>
      </c>
      <c r="G20" s="45">
        <v>32</v>
      </c>
      <c r="H20" s="45"/>
      <c r="I20" s="65">
        <v>600</v>
      </c>
      <c r="J20" s="37">
        <f>G20*I20</f>
        <v>19200</v>
      </c>
    </row>
    <row r="21" spans="2:10" s="64" customFormat="1" ht="33">
      <c r="B21" s="33" t="s">
        <v>53</v>
      </c>
      <c r="C21" s="68" t="s">
        <v>103</v>
      </c>
      <c r="D21" s="89" t="s">
        <v>105</v>
      </c>
      <c r="E21" s="39" t="s">
        <v>25</v>
      </c>
      <c r="F21" s="45" t="s">
        <v>54</v>
      </c>
      <c r="G21" s="45">
        <v>24</v>
      </c>
      <c r="H21" s="45"/>
      <c r="I21" s="65">
        <v>400</v>
      </c>
      <c r="J21" s="37">
        <f>G21*I21</f>
        <v>9600</v>
      </c>
    </row>
    <row r="22" spans="2:10" s="64" customFormat="1" ht="17.25">
      <c r="B22" s="33" t="s">
        <v>104</v>
      </c>
      <c r="C22" s="53" t="s">
        <v>31</v>
      </c>
      <c r="D22" s="68"/>
      <c r="E22" s="34" t="s">
        <v>22</v>
      </c>
      <c r="F22" s="36"/>
      <c r="G22" s="36">
        <v>3</v>
      </c>
      <c r="H22" s="48"/>
      <c r="I22" s="62">
        <v>1000</v>
      </c>
      <c r="J22" s="37">
        <f>I22*G22</f>
        <v>3000</v>
      </c>
    </row>
    <row r="23" spans="2:10" s="64" customFormat="1" ht="17.25">
      <c r="B23" s="118" t="s">
        <v>15</v>
      </c>
      <c r="C23" s="118"/>
      <c r="D23" s="118"/>
      <c r="E23" s="118"/>
      <c r="F23" s="118"/>
      <c r="G23" s="118"/>
      <c r="H23" s="118"/>
      <c r="I23" s="118"/>
      <c r="J23" s="66">
        <f>SUM(J18:J22)</f>
        <v>53400</v>
      </c>
    </row>
    <row r="24" spans="2:10" ht="18">
      <c r="B24" s="28">
        <v>2</v>
      </c>
      <c r="C24" s="29" t="s">
        <v>30</v>
      </c>
      <c r="D24" s="29"/>
      <c r="E24" s="29"/>
      <c r="F24" s="30"/>
      <c r="G24" s="31"/>
      <c r="H24" s="31"/>
      <c r="I24" s="31"/>
      <c r="J24" s="32"/>
    </row>
    <row r="25" spans="2:10" ht="17.25">
      <c r="B25" s="33" t="s">
        <v>106</v>
      </c>
      <c r="C25" s="53" t="s">
        <v>20</v>
      </c>
      <c r="D25" s="52"/>
      <c r="E25" s="34" t="s">
        <v>17</v>
      </c>
      <c r="F25" s="36"/>
      <c r="G25" s="36">
        <v>2</v>
      </c>
      <c r="H25" s="48"/>
      <c r="I25" s="49">
        <v>3000</v>
      </c>
      <c r="J25" s="37">
        <f>I25*G25</f>
        <v>6000</v>
      </c>
    </row>
    <row r="26" spans="2:10" ht="17.25">
      <c r="B26" s="33" t="s">
        <v>107</v>
      </c>
      <c r="C26" s="53" t="s">
        <v>21</v>
      </c>
      <c r="D26" s="52"/>
      <c r="E26" s="34" t="s">
        <v>24</v>
      </c>
      <c r="F26" s="36"/>
      <c r="G26" s="36">
        <v>1</v>
      </c>
      <c r="H26" s="48"/>
      <c r="I26" s="49">
        <v>2400</v>
      </c>
      <c r="J26" s="37">
        <f>I26*G26</f>
        <v>2400</v>
      </c>
    </row>
    <row r="27" spans="2:10" ht="51.75">
      <c r="B27" s="99" t="s">
        <v>108</v>
      </c>
      <c r="C27" s="78" t="s">
        <v>75</v>
      </c>
      <c r="D27" s="78" t="s">
        <v>76</v>
      </c>
      <c r="E27" s="80" t="s">
        <v>83</v>
      </c>
      <c r="F27" s="36"/>
      <c r="G27" s="77">
        <v>1</v>
      </c>
      <c r="H27" s="48"/>
      <c r="I27" s="37">
        <f>8000-213</f>
        <v>7787</v>
      </c>
      <c r="J27" s="37">
        <f>I27*G27</f>
        <v>7787</v>
      </c>
    </row>
    <row r="28" spans="2:10" ht="17.25">
      <c r="B28" s="100"/>
      <c r="C28" s="79" t="s">
        <v>77</v>
      </c>
      <c r="D28" s="79" t="s">
        <v>78</v>
      </c>
      <c r="E28" s="82" t="s">
        <v>84</v>
      </c>
      <c r="F28" s="36"/>
      <c r="G28" s="77">
        <v>1</v>
      </c>
      <c r="H28" s="48"/>
      <c r="I28" s="49">
        <v>6000</v>
      </c>
      <c r="J28" s="37">
        <f t="shared" ref="J28:J31" si="0">I28*G28</f>
        <v>6000</v>
      </c>
    </row>
    <row r="29" spans="2:10" ht="17.25">
      <c r="B29" s="100"/>
      <c r="C29" s="78" t="s">
        <v>51</v>
      </c>
      <c r="D29" s="81" t="s">
        <v>79</v>
      </c>
      <c r="E29" s="82" t="s">
        <v>85</v>
      </c>
      <c r="F29" s="36"/>
      <c r="G29" s="77">
        <v>4</v>
      </c>
      <c r="H29" s="48"/>
      <c r="I29" s="49">
        <v>500</v>
      </c>
      <c r="J29" s="37">
        <f t="shared" si="0"/>
        <v>2000</v>
      </c>
    </row>
    <row r="30" spans="2:10" ht="34.5">
      <c r="B30" s="100"/>
      <c r="C30" s="78" t="s">
        <v>80</v>
      </c>
      <c r="D30" s="78" t="s">
        <v>81</v>
      </c>
      <c r="E30" s="82" t="s">
        <v>85</v>
      </c>
      <c r="F30" s="36"/>
      <c r="G30" s="77">
        <v>8</v>
      </c>
      <c r="H30" s="48"/>
      <c r="I30" s="49">
        <v>400</v>
      </c>
      <c r="J30" s="37">
        <f t="shared" si="0"/>
        <v>3200</v>
      </c>
    </row>
    <row r="31" spans="2:10" ht="34.5">
      <c r="B31" s="101"/>
      <c r="C31" s="78" t="s">
        <v>68</v>
      </c>
      <c r="D31" s="78" t="s">
        <v>82</v>
      </c>
      <c r="E31" s="82" t="s">
        <v>85</v>
      </c>
      <c r="F31" s="36"/>
      <c r="G31" s="77">
        <v>4</v>
      </c>
      <c r="H31" s="48"/>
      <c r="I31" s="49">
        <v>400</v>
      </c>
      <c r="J31" s="37">
        <f t="shared" si="0"/>
        <v>1600</v>
      </c>
    </row>
    <row r="32" spans="2:10" ht="17.25">
      <c r="B32" s="115" t="s">
        <v>15</v>
      </c>
      <c r="C32" s="116"/>
      <c r="D32" s="116"/>
      <c r="E32" s="116"/>
      <c r="F32" s="116"/>
      <c r="G32" s="116"/>
      <c r="H32" s="116"/>
      <c r="I32" s="117"/>
      <c r="J32" s="38">
        <f>SUM(J25:J31)</f>
        <v>28987</v>
      </c>
    </row>
    <row r="33" spans="2:12" ht="18">
      <c r="B33" s="54">
        <v>3</v>
      </c>
      <c r="C33" s="55" t="s">
        <v>118</v>
      </c>
      <c r="D33" s="56"/>
      <c r="E33" s="55"/>
      <c r="F33" s="57"/>
      <c r="G33" s="58"/>
      <c r="H33" s="58"/>
      <c r="I33" s="58"/>
      <c r="J33" s="59"/>
    </row>
    <row r="34" spans="2:12" ht="17.25">
      <c r="B34" s="119" t="s">
        <v>109</v>
      </c>
      <c r="C34" s="73" t="s">
        <v>57</v>
      </c>
      <c r="D34" s="74" t="s">
        <v>57</v>
      </c>
      <c r="E34" s="75" t="s">
        <v>71</v>
      </c>
      <c r="F34" s="35"/>
      <c r="G34" s="77">
        <v>1</v>
      </c>
      <c r="H34" s="17">
        <v>6</v>
      </c>
      <c r="I34" s="49">
        <v>3000</v>
      </c>
      <c r="J34" s="37">
        <f>I34*G34*H34</f>
        <v>18000</v>
      </c>
    </row>
    <row r="35" spans="2:12" ht="33" customHeight="1">
      <c r="B35" s="120"/>
      <c r="C35" s="70" t="s">
        <v>58</v>
      </c>
      <c r="D35" s="70" t="s">
        <v>59</v>
      </c>
      <c r="E35" s="75" t="s">
        <v>72</v>
      </c>
      <c r="F35" s="35"/>
      <c r="G35" s="77">
        <v>40</v>
      </c>
      <c r="H35" s="17">
        <v>6</v>
      </c>
      <c r="I35" s="49">
        <v>1200</v>
      </c>
      <c r="J35" s="37">
        <f t="shared" ref="J35:J42" si="1">I35*G35*H35</f>
        <v>288000</v>
      </c>
      <c r="L35" s="87"/>
    </row>
    <row r="36" spans="2:12" ht="17.25">
      <c r="B36" s="120"/>
      <c r="C36" s="71" t="s">
        <v>60</v>
      </c>
      <c r="D36" s="70" t="s">
        <v>61</v>
      </c>
      <c r="E36" s="75" t="s">
        <v>73</v>
      </c>
      <c r="F36" s="35"/>
      <c r="G36" s="77">
        <v>2</v>
      </c>
      <c r="H36" s="17">
        <v>6</v>
      </c>
      <c r="I36" s="49">
        <v>800</v>
      </c>
      <c r="J36" s="37">
        <f t="shared" si="1"/>
        <v>9600</v>
      </c>
    </row>
    <row r="37" spans="2:12" ht="33">
      <c r="B37" s="120"/>
      <c r="C37" s="72" t="s">
        <v>62</v>
      </c>
      <c r="D37" s="72" t="s">
        <v>63</v>
      </c>
      <c r="E37" s="76" t="s">
        <v>74</v>
      </c>
      <c r="F37" s="35"/>
      <c r="G37" s="77">
        <v>2</v>
      </c>
      <c r="H37" s="17">
        <v>6</v>
      </c>
      <c r="I37" s="49">
        <v>900</v>
      </c>
      <c r="J37" s="37">
        <f t="shared" si="1"/>
        <v>10800</v>
      </c>
    </row>
    <row r="38" spans="2:12" ht="17.25">
      <c r="B38" s="120"/>
      <c r="C38" s="72" t="s">
        <v>64</v>
      </c>
      <c r="D38" s="72" t="s">
        <v>65</v>
      </c>
      <c r="E38" s="76" t="s">
        <v>74</v>
      </c>
      <c r="F38" s="35"/>
      <c r="G38" s="77">
        <v>2</v>
      </c>
      <c r="H38" s="17">
        <v>6</v>
      </c>
      <c r="I38" s="49">
        <v>800</v>
      </c>
      <c r="J38" s="37">
        <f t="shared" si="1"/>
        <v>9600</v>
      </c>
    </row>
    <row r="39" spans="2:12" ht="17.25">
      <c r="B39" s="120"/>
      <c r="C39" s="72" t="s">
        <v>66</v>
      </c>
      <c r="D39" s="72" t="s">
        <v>67</v>
      </c>
      <c r="E39" s="76" t="s">
        <v>74</v>
      </c>
      <c r="F39" s="35"/>
      <c r="G39" s="77">
        <v>2</v>
      </c>
      <c r="H39" s="17">
        <v>6</v>
      </c>
      <c r="I39" s="49">
        <v>700</v>
      </c>
      <c r="J39" s="37">
        <f t="shared" si="1"/>
        <v>8400</v>
      </c>
    </row>
    <row r="40" spans="2:12" ht="17.25">
      <c r="B40" s="120"/>
      <c r="C40" s="72" t="s">
        <v>68</v>
      </c>
      <c r="D40" s="72" t="s">
        <v>100</v>
      </c>
      <c r="E40" s="76" t="s">
        <v>70</v>
      </c>
      <c r="F40" s="35"/>
      <c r="G40" s="77">
        <v>48</v>
      </c>
      <c r="H40" s="17">
        <v>6</v>
      </c>
      <c r="I40" s="49">
        <v>400</v>
      </c>
      <c r="J40" s="37">
        <f t="shared" si="1"/>
        <v>115200</v>
      </c>
    </row>
    <row r="41" spans="2:12" ht="17.25">
      <c r="B41" s="121"/>
      <c r="C41" s="72" t="s">
        <v>51</v>
      </c>
      <c r="D41" s="72" t="s">
        <v>69</v>
      </c>
      <c r="E41" s="76" t="s">
        <v>70</v>
      </c>
      <c r="F41" s="35"/>
      <c r="G41" s="77">
        <v>24</v>
      </c>
      <c r="H41" s="17">
        <v>6</v>
      </c>
      <c r="I41" s="49">
        <v>500</v>
      </c>
      <c r="J41" s="37">
        <f t="shared" si="1"/>
        <v>72000</v>
      </c>
    </row>
    <row r="42" spans="2:12" ht="34.5">
      <c r="B42" s="33" t="s">
        <v>110</v>
      </c>
      <c r="C42" s="16" t="s">
        <v>41</v>
      </c>
      <c r="D42" s="50" t="s">
        <v>44</v>
      </c>
      <c r="E42" s="34" t="s">
        <v>42</v>
      </c>
      <c r="F42" s="35"/>
      <c r="G42" s="36">
        <v>1</v>
      </c>
      <c r="H42" s="17">
        <v>10</v>
      </c>
      <c r="I42" s="37">
        <v>9000</v>
      </c>
      <c r="J42" s="37">
        <f t="shared" si="1"/>
        <v>90000</v>
      </c>
    </row>
    <row r="43" spans="2:12" ht="17.25">
      <c r="B43" s="98" t="s">
        <v>97</v>
      </c>
      <c r="C43" s="98"/>
      <c r="D43" s="98"/>
      <c r="E43" s="98"/>
      <c r="F43" s="98"/>
      <c r="G43" s="98"/>
      <c r="H43" s="98"/>
      <c r="I43" s="98"/>
      <c r="J43" s="38">
        <f>SUM(J34:J42)</f>
        <v>621600</v>
      </c>
    </row>
    <row r="44" spans="2:12" ht="18">
      <c r="B44" s="54">
        <v>4</v>
      </c>
      <c r="C44" s="55" t="s">
        <v>27</v>
      </c>
      <c r="D44" s="55"/>
      <c r="E44" s="55"/>
      <c r="F44" s="57"/>
      <c r="G44" s="58"/>
      <c r="H44" s="58"/>
      <c r="I44" s="58"/>
      <c r="J44" s="59"/>
    </row>
    <row r="45" spans="2:12" ht="17.25">
      <c r="B45" s="33" t="s">
        <v>111</v>
      </c>
      <c r="C45" s="16" t="s">
        <v>26</v>
      </c>
      <c r="D45" s="50"/>
      <c r="E45" s="34" t="s">
        <v>22</v>
      </c>
      <c r="F45" s="36"/>
      <c r="G45" s="36">
        <v>10</v>
      </c>
      <c r="H45" s="17"/>
      <c r="I45" s="37">
        <v>260</v>
      </c>
      <c r="J45" s="37">
        <f>G45*I45</f>
        <v>2600</v>
      </c>
    </row>
    <row r="46" spans="2:12" ht="17.25">
      <c r="B46" s="33" t="s">
        <v>112</v>
      </c>
      <c r="C46" s="16" t="s">
        <v>18</v>
      </c>
      <c r="D46" s="50"/>
      <c r="E46" s="34" t="s">
        <v>23</v>
      </c>
      <c r="F46" s="36"/>
      <c r="G46" s="36">
        <v>500</v>
      </c>
      <c r="H46" s="17"/>
      <c r="I46" s="37">
        <v>1.5</v>
      </c>
      <c r="J46" s="37">
        <f>G46*I46</f>
        <v>750</v>
      </c>
    </row>
    <row r="47" spans="2:12" ht="17.25">
      <c r="B47" s="98" t="s">
        <v>15</v>
      </c>
      <c r="C47" s="98"/>
      <c r="D47" s="98"/>
      <c r="E47" s="98"/>
      <c r="F47" s="98"/>
      <c r="G47" s="98"/>
      <c r="H47" s="98"/>
      <c r="I47" s="98"/>
      <c r="J47" s="38">
        <f>SUM(J45:J46)</f>
        <v>3350</v>
      </c>
    </row>
    <row r="48" spans="2:12" ht="18">
      <c r="B48" s="40">
        <v>5</v>
      </c>
      <c r="C48" s="41" t="s">
        <v>99</v>
      </c>
      <c r="D48" s="41"/>
      <c r="E48" s="41"/>
      <c r="F48" s="18"/>
      <c r="G48" s="42"/>
      <c r="H48" s="42"/>
      <c r="I48" s="42"/>
      <c r="J48" s="43"/>
    </row>
    <row r="49" spans="2:10" ht="17.25">
      <c r="B49" s="105" t="s">
        <v>113</v>
      </c>
      <c r="C49" s="102" t="s">
        <v>90</v>
      </c>
      <c r="D49" s="83" t="s">
        <v>87</v>
      </c>
      <c r="E49" s="85" t="s">
        <v>96</v>
      </c>
      <c r="F49" s="45"/>
      <c r="G49" s="86">
        <v>1</v>
      </c>
      <c r="H49" s="45"/>
      <c r="I49" s="46">
        <v>2000</v>
      </c>
      <c r="J49" s="37">
        <f>G49*I49</f>
        <v>2000</v>
      </c>
    </row>
    <row r="50" spans="2:10" ht="17.25">
      <c r="B50" s="106"/>
      <c r="C50" s="103"/>
      <c r="D50" s="84" t="s">
        <v>88</v>
      </c>
      <c r="E50" s="85" t="s">
        <v>96</v>
      </c>
      <c r="F50" s="45"/>
      <c r="G50" s="86">
        <v>1</v>
      </c>
      <c r="H50" s="45"/>
      <c r="I50" s="46">
        <v>5000</v>
      </c>
      <c r="J50" s="37">
        <f t="shared" ref="J50:J55" si="2">G50*I50</f>
        <v>5000</v>
      </c>
    </row>
    <row r="51" spans="2:10" ht="17.25">
      <c r="B51" s="106"/>
      <c r="C51" s="104"/>
      <c r="D51" s="84" t="s">
        <v>89</v>
      </c>
      <c r="E51" s="85" t="s">
        <v>96</v>
      </c>
      <c r="F51" s="45"/>
      <c r="G51" s="86">
        <v>1</v>
      </c>
      <c r="H51" s="45"/>
      <c r="I51" s="46">
        <v>2000</v>
      </c>
      <c r="J51" s="37">
        <f t="shared" si="2"/>
        <v>2000</v>
      </c>
    </row>
    <row r="52" spans="2:10" ht="17.25">
      <c r="B52" s="106"/>
      <c r="C52" s="102" t="s">
        <v>95</v>
      </c>
      <c r="D52" s="84" t="s">
        <v>91</v>
      </c>
      <c r="E52" s="85" t="s">
        <v>96</v>
      </c>
      <c r="F52" s="45"/>
      <c r="G52" s="86">
        <v>1</v>
      </c>
      <c r="H52" s="45"/>
      <c r="I52" s="46">
        <v>10000</v>
      </c>
      <c r="J52" s="37">
        <f t="shared" si="2"/>
        <v>10000</v>
      </c>
    </row>
    <row r="53" spans="2:10" ht="17.25">
      <c r="B53" s="106"/>
      <c r="C53" s="103"/>
      <c r="D53" s="84" t="s">
        <v>92</v>
      </c>
      <c r="E53" s="85" t="s">
        <v>96</v>
      </c>
      <c r="F53" s="45"/>
      <c r="G53" s="86">
        <v>1</v>
      </c>
      <c r="H53" s="45"/>
      <c r="I53" s="46">
        <v>800</v>
      </c>
      <c r="J53" s="37">
        <f t="shared" si="2"/>
        <v>800</v>
      </c>
    </row>
    <row r="54" spans="2:10" ht="17.25">
      <c r="B54" s="106"/>
      <c r="C54" s="103"/>
      <c r="D54" s="84" t="s">
        <v>93</v>
      </c>
      <c r="E54" s="85" t="s">
        <v>96</v>
      </c>
      <c r="F54" s="45"/>
      <c r="G54" s="86">
        <v>1</v>
      </c>
      <c r="H54" s="45"/>
      <c r="I54" s="46">
        <v>9000</v>
      </c>
      <c r="J54" s="37">
        <f t="shared" si="2"/>
        <v>9000</v>
      </c>
    </row>
    <row r="55" spans="2:10" ht="17.25">
      <c r="B55" s="107"/>
      <c r="C55" s="104"/>
      <c r="D55" s="84" t="s">
        <v>94</v>
      </c>
      <c r="E55" s="85" t="s">
        <v>96</v>
      </c>
      <c r="F55" s="45"/>
      <c r="G55" s="86">
        <v>1</v>
      </c>
      <c r="H55" s="45"/>
      <c r="I55" s="46">
        <v>2000</v>
      </c>
      <c r="J55" s="37">
        <f t="shared" si="2"/>
        <v>2000</v>
      </c>
    </row>
    <row r="56" spans="2:10" ht="17.25">
      <c r="B56" s="44" t="s">
        <v>114</v>
      </c>
      <c r="C56" s="39" t="s">
        <v>33</v>
      </c>
      <c r="D56" s="51"/>
      <c r="E56" s="39" t="s">
        <v>17</v>
      </c>
      <c r="F56" s="45"/>
      <c r="G56" s="45">
        <v>1</v>
      </c>
      <c r="H56" s="45"/>
      <c r="I56" s="46">
        <v>4000</v>
      </c>
      <c r="J56" s="37">
        <f>G56*I56</f>
        <v>4000</v>
      </c>
    </row>
    <row r="57" spans="2:10" ht="17.25">
      <c r="B57" s="44" t="s">
        <v>115</v>
      </c>
      <c r="C57" s="39" t="s">
        <v>32</v>
      </c>
      <c r="D57" s="51"/>
      <c r="E57" s="39" t="s">
        <v>17</v>
      </c>
      <c r="F57" s="45"/>
      <c r="G57" s="45">
        <v>100</v>
      </c>
      <c r="H57" s="45"/>
      <c r="I57" s="46">
        <v>5</v>
      </c>
      <c r="J57" s="37">
        <f>G57*I57</f>
        <v>500</v>
      </c>
    </row>
    <row r="58" spans="2:10" ht="17.25">
      <c r="B58" s="111" t="s">
        <v>19</v>
      </c>
      <c r="C58" s="111"/>
      <c r="D58" s="111"/>
      <c r="E58" s="111"/>
      <c r="F58" s="111"/>
      <c r="G58" s="111"/>
      <c r="H58" s="111"/>
      <c r="I58" s="111"/>
      <c r="J58" s="46">
        <f>SUM(J49:J57)</f>
        <v>35300</v>
      </c>
    </row>
    <row r="59" spans="2:10" ht="18">
      <c r="B59" s="60">
        <v>6</v>
      </c>
      <c r="C59" s="55" t="s">
        <v>98</v>
      </c>
      <c r="D59" s="55"/>
      <c r="E59" s="55"/>
      <c r="F59" s="57"/>
      <c r="G59" s="58"/>
      <c r="H59" s="58"/>
      <c r="I59" s="58"/>
      <c r="J59" s="59"/>
    </row>
    <row r="60" spans="2:10" ht="51.75">
      <c r="B60" s="33" t="s">
        <v>116</v>
      </c>
      <c r="C60" s="39" t="s">
        <v>40</v>
      </c>
      <c r="D60" s="63" t="s">
        <v>43</v>
      </c>
      <c r="E60" s="39" t="s">
        <v>34</v>
      </c>
      <c r="F60" s="45"/>
      <c r="G60" s="45">
        <v>12</v>
      </c>
      <c r="H60" s="45"/>
      <c r="I60" s="46">
        <v>8000</v>
      </c>
      <c r="J60" s="37">
        <f>G60*I60</f>
        <v>96000</v>
      </c>
    </row>
    <row r="61" spans="2:10" s="64" customFormat="1" ht="32.25" customHeight="1">
      <c r="B61" s="33" t="s">
        <v>117</v>
      </c>
      <c r="C61" s="36" t="s">
        <v>36</v>
      </c>
      <c r="D61" s="78" t="s">
        <v>37</v>
      </c>
      <c r="E61" s="34" t="s">
        <v>38</v>
      </c>
      <c r="F61" s="36"/>
      <c r="G61" s="36">
        <v>12</v>
      </c>
      <c r="H61" s="36"/>
      <c r="I61" s="37">
        <v>4000</v>
      </c>
      <c r="J61" s="37">
        <f>G61*I61</f>
        <v>48000</v>
      </c>
    </row>
    <row r="62" spans="2:10" s="64" customFormat="1" ht="32.25" customHeight="1">
      <c r="B62" s="33" t="s">
        <v>119</v>
      </c>
      <c r="C62" s="36" t="s">
        <v>120</v>
      </c>
      <c r="D62" s="78" t="s">
        <v>121</v>
      </c>
      <c r="E62" s="34" t="s">
        <v>122</v>
      </c>
      <c r="F62" s="36"/>
      <c r="G62" s="36">
        <v>12</v>
      </c>
      <c r="H62" s="36"/>
      <c r="I62" s="37">
        <v>2340</v>
      </c>
      <c r="J62" s="37">
        <f>G62*I62</f>
        <v>28080</v>
      </c>
    </row>
    <row r="63" spans="2:10" ht="17.25">
      <c r="B63" s="98" t="s">
        <v>15</v>
      </c>
      <c r="C63" s="98"/>
      <c r="D63" s="98"/>
      <c r="E63" s="98"/>
      <c r="F63" s="98"/>
      <c r="G63" s="98"/>
      <c r="H63" s="98"/>
      <c r="I63" s="98"/>
      <c r="J63" s="38">
        <f>SUM(J60:J62)</f>
        <v>172080</v>
      </c>
    </row>
    <row r="64" spans="2:10" ht="18">
      <c r="B64" s="54">
        <v>7</v>
      </c>
      <c r="C64" s="108" t="s">
        <v>0</v>
      </c>
      <c r="D64" s="109"/>
      <c r="E64" s="95">
        <v>6.7680000000000004E-2</v>
      </c>
      <c r="F64" s="96"/>
      <c r="G64" s="96"/>
      <c r="H64" s="96"/>
      <c r="I64" s="97"/>
      <c r="J64" s="61"/>
    </row>
    <row r="65" spans="2:10" ht="17.25">
      <c r="B65" s="114" t="s">
        <v>16</v>
      </c>
      <c r="C65" s="114"/>
      <c r="D65" s="114"/>
      <c r="E65" s="114"/>
      <c r="F65" s="114"/>
      <c r="G65" s="114"/>
      <c r="H65" s="114"/>
      <c r="I65" s="114"/>
      <c r="J65" s="92">
        <f>SUM(J63,J58,J47,J43,J32,J23)*E64</f>
        <v>61908.046560000003</v>
      </c>
    </row>
    <row r="66" spans="2:10" ht="17.25">
      <c r="B66" s="19"/>
      <c r="C66" s="20"/>
      <c r="D66" s="20"/>
      <c r="E66" s="20"/>
      <c r="F66" s="20"/>
      <c r="G66" s="20"/>
      <c r="H66" s="20"/>
      <c r="I66" s="20"/>
      <c r="J66" s="2"/>
    </row>
    <row r="68" spans="2:10">
      <c r="J68" s="91"/>
    </row>
    <row r="69" spans="2:10">
      <c r="J69" s="91"/>
    </row>
  </sheetData>
  <mergeCells count="26">
    <mergeCell ref="C6:D6"/>
    <mergeCell ref="C7:D7"/>
    <mergeCell ref="C8:D8"/>
    <mergeCell ref="C9:D9"/>
    <mergeCell ref="C10:D10"/>
    <mergeCell ref="B2:F2"/>
    <mergeCell ref="B43:I43"/>
    <mergeCell ref="B47:I47"/>
    <mergeCell ref="B58:I58"/>
    <mergeCell ref="C15:D15"/>
    <mergeCell ref="C5:D5"/>
    <mergeCell ref="C11:D11"/>
    <mergeCell ref="B63:I63"/>
    <mergeCell ref="B65:I65"/>
    <mergeCell ref="B32:I32"/>
    <mergeCell ref="B23:I23"/>
    <mergeCell ref="B34:B41"/>
    <mergeCell ref="E64:I64"/>
    <mergeCell ref="C12:D12"/>
    <mergeCell ref="B16:H16"/>
    <mergeCell ref="B27:B31"/>
    <mergeCell ref="C49:C51"/>
    <mergeCell ref="C52:C55"/>
    <mergeCell ref="B49:B55"/>
    <mergeCell ref="C64:D64"/>
    <mergeCell ref="G12:H1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殷杰 Mark Yin</cp:lastModifiedBy>
  <dcterms:created xsi:type="dcterms:W3CDTF">2014-02-12T08:04:12Z</dcterms:created>
  <dcterms:modified xsi:type="dcterms:W3CDTF">2018-11-28T12:32:18Z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