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客户\阿斯利康\全国防控重大慢病创新融合试点项目\全国防控重大慢病创新融合试点项目结算交付物1124\全国防控重大慢病创新融合试点项目交付1219\13、基金会与执行方\"/>
    </mc:Choice>
  </mc:AlternateContent>
  <xr:revisionPtr revIDLastSave="0" documentId="13_ncr:1_{CE5AAE1D-AA4D-46E7-AA03-532B09AD7A9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结算单" sheetId="1" r:id="rId1"/>
    <sheet name="会议差旅详单" sheetId="5" r:id="rId2"/>
    <sheet name="差旅明细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2" i="1" l="1"/>
  <c r="H24" i="5" l="1"/>
  <c r="G24" i="5"/>
  <c r="M32" i="1" s="1"/>
  <c r="F24" i="5"/>
  <c r="M34" i="1" s="1"/>
  <c r="E24" i="5"/>
  <c r="M29" i="1" s="1"/>
  <c r="D24" i="5"/>
  <c r="M28" i="1" s="1"/>
  <c r="H18" i="5"/>
  <c r="G18" i="5"/>
  <c r="M31" i="1" s="1"/>
  <c r="F18" i="5"/>
  <c r="M33" i="1" s="1"/>
  <c r="E18" i="5"/>
  <c r="M27" i="1" s="1"/>
  <c r="D18" i="5"/>
  <c r="M26" i="1" s="1"/>
  <c r="M30" i="1" l="1"/>
  <c r="I19" i="5"/>
  <c r="D67" i="2"/>
  <c r="E67" i="2"/>
  <c r="F67" i="2"/>
  <c r="G67" i="2"/>
  <c r="C67" i="2"/>
  <c r="I35" i="1" l="1"/>
  <c r="G62" i="2"/>
  <c r="F62" i="2"/>
  <c r="E62" i="2"/>
  <c r="D62" i="2"/>
  <c r="C62" i="2"/>
  <c r="I62" i="2" l="1"/>
  <c r="M46" i="1" l="1"/>
  <c r="M45" i="1"/>
  <c r="M44" i="1"/>
  <c r="M43" i="1"/>
  <c r="M42" i="1"/>
  <c r="M49" i="1" s="1"/>
  <c r="M41" i="1"/>
  <c r="M40" i="1"/>
  <c r="M39" i="1"/>
  <c r="M38" i="1"/>
  <c r="M37" i="1"/>
  <c r="M36" i="1"/>
  <c r="M35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49" i="1" l="1"/>
  <c r="I48" i="1"/>
  <c r="M48" i="1"/>
  <c r="I47" i="1"/>
  <c r="M47" i="1"/>
  <c r="M50" i="1" l="1"/>
  <c r="M51" i="1" s="1"/>
  <c r="I50" i="1"/>
  <c r="I51" i="1" s="1"/>
</calcChain>
</file>

<file path=xl/sharedStrings.xml><?xml version="1.0" encoding="utf-8"?>
<sst xmlns="http://schemas.openxmlformats.org/spreadsheetml/2006/main" count="393" uniqueCount="210">
  <si>
    <t>序号</t>
  </si>
  <si>
    <t>费用</t>
  </si>
  <si>
    <t>内容</t>
  </si>
  <si>
    <t>单位</t>
  </si>
  <si>
    <t>单价（不含税）</t>
  </si>
  <si>
    <t xml:space="preserve"> 数量</t>
  </si>
  <si>
    <t>次数</t>
  </si>
  <si>
    <t>总价</t>
  </si>
  <si>
    <t>1</t>
  </si>
  <si>
    <t>物料</t>
  </si>
  <si>
    <t>场</t>
  </si>
  <si>
    <t>2</t>
  </si>
  <si>
    <t>页</t>
  </si>
  <si>
    <t>3</t>
  </si>
  <si>
    <t>邀请函设计 (普通版式) (new work)</t>
  </si>
  <si>
    <t>邀请函 (普通版式) (new work) 根据已有KV进行设计、排版、完稿，展开尺寸A4</t>
  </si>
  <si>
    <t>张</t>
  </si>
  <si>
    <t>460.00</t>
  </si>
  <si>
    <t>4</t>
  </si>
  <si>
    <t>邀请函设计 (普通版式) (adjustment work)</t>
  </si>
  <si>
    <t>邀请函 (普通版式) (adjustment work) 根据已有KV进行设计、排版、完稿，展开尺寸A4</t>
  </si>
  <si>
    <t>280.00</t>
  </si>
  <si>
    <t>5</t>
  </si>
  <si>
    <t>文案撰写 (new work)</t>
  </si>
  <si>
    <t>非DA类文案撰写 (new work) 如海报、展架、邀请函等</t>
  </si>
  <si>
    <t>480.00</t>
  </si>
  <si>
    <t>6</t>
  </si>
  <si>
    <t>海报设计 (adjustment work)</t>
  </si>
  <si>
    <t>海报 (adjustment work) 根据已有KV进行设计、排版、完稿，尺寸60cm*90cm</t>
  </si>
  <si>
    <t>578.00</t>
  </si>
  <si>
    <t>7</t>
  </si>
  <si>
    <t>供应商服务费_人员劳务</t>
  </si>
  <si>
    <t>医学经理</t>
  </si>
  <si>
    <t>创意人员医学经理（KV/DA/桌卡等创意项目，医学知识把关，非PPT制作）</t>
  </si>
  <si>
    <t>小时</t>
  </si>
  <si>
    <t>434.00</t>
  </si>
  <si>
    <t>8</t>
  </si>
  <si>
    <t>3~5年技术经验，负责直播前勘察与测试，直播执行</t>
  </si>
  <si>
    <t>1500.00</t>
  </si>
  <si>
    <t>9</t>
  </si>
  <si>
    <t>1000.00</t>
  </si>
  <si>
    <t>10</t>
  </si>
  <si>
    <t>线上直播</t>
  </si>
  <si>
    <t>互动方数</t>
  </si>
  <si>
    <t>11</t>
  </si>
  <si>
    <t>直播播点</t>
  </si>
  <si>
    <t>100人以内观看 单场1-4小时（单个播点允许重复登陆）</t>
  </si>
  <si>
    <t>12</t>
  </si>
  <si>
    <t>次</t>
  </si>
  <si>
    <t>13</t>
  </si>
  <si>
    <t>14</t>
  </si>
  <si>
    <t>15</t>
  </si>
  <si>
    <t>16</t>
  </si>
  <si>
    <t>客户经理</t>
  </si>
  <si>
    <t>创意人员客户经理（KV/DA/桌卡等创意项目，负责整体项目）</t>
  </si>
  <si>
    <t>289.00</t>
  </si>
  <si>
    <t>17</t>
  </si>
  <si>
    <t>18</t>
  </si>
  <si>
    <t>内容制作</t>
  </si>
  <si>
    <t>19</t>
  </si>
  <si>
    <t>供应商项目执行费用合计</t>
  </si>
  <si>
    <t>Total-小计</t>
  </si>
  <si>
    <t>20</t>
  </si>
  <si>
    <t>供应商服务费</t>
  </si>
  <si>
    <t>供应商服务费费率为最大3%的Level 1金额之和(物料,系统平台,线上直播,内容制作,媒体发布,数据调研,检测/筛查)*供应商服务费固定费率最大3%</t>
  </si>
  <si>
    <t>21</t>
  </si>
  <si>
    <t>供应商税费</t>
  </si>
  <si>
    <t>22</t>
  </si>
  <si>
    <t>供应商服务费和税费汇总</t>
  </si>
  <si>
    <t>Total-总计</t>
    <phoneticPr fontId="1" type="noConversion"/>
  </si>
  <si>
    <t>结算总价</t>
    <phoneticPr fontId="1" type="noConversion"/>
  </si>
  <si>
    <t>总计</t>
    <phoneticPr fontId="1" type="noConversion"/>
  </si>
  <si>
    <t>Total-小计</t>
    <phoneticPr fontId="1" type="noConversion"/>
  </si>
  <si>
    <t>标准化服务</t>
  </si>
  <si>
    <t>H5微信邀请函 单场1-4小时</t>
  </si>
  <si>
    <t>1400.00</t>
  </si>
  <si>
    <t>4方视频互动 单场1-4小时</t>
  </si>
  <si>
    <t>800.00</t>
  </si>
  <si>
    <t>活动KV (new work)</t>
  </si>
  <si>
    <t xml:space="preserve">活动KV (new work) 包括创意、设计、完稿 (不包含租图、拍摄等第三方费用) </t>
  </si>
  <si>
    <t>2782.00</t>
  </si>
  <si>
    <t>海报设计 (new work)</t>
  </si>
  <si>
    <t>海报 (new work) 根据已有KV进行设计、排版、完稿，尺寸60cm*90cm</t>
  </si>
  <si>
    <t>925.00</t>
  </si>
  <si>
    <t>易拉宝设计 (new work)</t>
  </si>
  <si>
    <t>易拉宝／X展架 (new work) 根据已有KV进行设计、排版、完稿，尺寸1.2M*2M</t>
  </si>
  <si>
    <t>个</t>
  </si>
  <si>
    <t>296.00</t>
  </si>
  <si>
    <t>易拉宝设计 (adjustment work)</t>
  </si>
  <si>
    <t>易拉宝／X展架 (adjustment work) 根据已有KV进行设计、排版、完稿，尺寸1.2M*2M</t>
  </si>
  <si>
    <t>会议手册设计 (new work)</t>
  </si>
  <si>
    <t>会议手册 (new work) 根据已有KV进行设计、排版、完稿，单页A4尺寸</t>
  </si>
  <si>
    <t>365.00</t>
  </si>
  <si>
    <t>内页排版 (new work)</t>
  </si>
  <si>
    <t>手册内页或单页排版 (new work) 包括设计、排版、完稿，单页尺寸A4</t>
  </si>
  <si>
    <t>630.00</t>
  </si>
  <si>
    <t>视频脚本</t>
  </si>
  <si>
    <t xml:space="preserve">视频制作脚本编辑 (活动或拍摄活动前期的脚本编写) </t>
  </si>
  <si>
    <t>500.00</t>
  </si>
  <si>
    <t>2000.00</t>
  </si>
  <si>
    <t>多媒体合成</t>
  </si>
  <si>
    <t xml:space="preserve">视频制作多媒体合成 (包括配音 配乐 字幕编辑 合成 听写英文和文字翻译) </t>
  </si>
  <si>
    <t>300.00</t>
  </si>
  <si>
    <t>视频后期加工</t>
  </si>
  <si>
    <t xml:space="preserve">视频制作后期加工及内容编辑 (视频剪辑 是指对母带进行剪辑) </t>
  </si>
  <si>
    <t>Newsletter内容撰写 (new work)</t>
  </si>
  <si>
    <t>Newsletter内容撰写 (new work) 包括医学编辑、适量文献检索、文案润色</t>
  </si>
  <si>
    <t>768.00</t>
  </si>
  <si>
    <t>Newsletter设计 (new work)</t>
  </si>
  <si>
    <t>Newsletter (adjustment work) 包括设计、排版、完稿，单页尺寸A4</t>
  </si>
  <si>
    <t>550.00</t>
  </si>
  <si>
    <t>23</t>
  </si>
  <si>
    <t>交通费</t>
  </si>
  <si>
    <t>机票/飞机票</t>
  </si>
  <si>
    <t>机票</t>
  </si>
  <si>
    <t>人/往返</t>
  </si>
  <si>
    <t>火车票</t>
    <phoneticPr fontId="1" type="noConversion"/>
  </si>
  <si>
    <t>飞机票</t>
    <phoneticPr fontId="1" type="noConversion"/>
  </si>
  <si>
    <t>接送车</t>
    <phoneticPr fontId="1" type="noConversion"/>
  </si>
  <si>
    <t>人/单程</t>
    <phoneticPr fontId="1" type="noConversion"/>
  </si>
  <si>
    <t>24</t>
  </si>
  <si>
    <t>餐费</t>
  </si>
  <si>
    <t>HCP餐费</t>
  </si>
  <si>
    <t>餐饮</t>
  </si>
  <si>
    <t>人/次</t>
  </si>
  <si>
    <t>25</t>
  </si>
  <si>
    <t>住宿费</t>
  </si>
  <si>
    <t>住宿/酒店</t>
  </si>
  <si>
    <t>住宿</t>
  </si>
  <si>
    <t>人/天</t>
  </si>
  <si>
    <t>26</t>
  </si>
  <si>
    <t>物料印刷</t>
  </si>
  <si>
    <t>A4单页黑白打印-100g双胶传统印刷</t>
  </si>
  <si>
    <t>0.30</t>
  </si>
  <si>
    <t>27</t>
  </si>
  <si>
    <t>A4单页彩色打印-100g双胶传统印刷</t>
  </si>
  <si>
    <t>1.50</t>
  </si>
  <si>
    <t>28</t>
  </si>
  <si>
    <t>服务手册印刷</t>
  </si>
  <si>
    <t>会议手册 (new work) 根据已有KV进行设计、排版、完稿，单页A4尺寸</t>
    <phoneticPr fontId="1" type="noConversion"/>
  </si>
  <si>
    <t>60.00</t>
  </si>
  <si>
    <t>29</t>
  </si>
  <si>
    <t>摄影摄像</t>
  </si>
  <si>
    <t>专业摄像师+高清摄像机+收音麦克（会场摄像）</t>
  </si>
  <si>
    <t>天</t>
  </si>
  <si>
    <t>30</t>
  </si>
  <si>
    <t>二维动画</t>
  </si>
  <si>
    <t xml:space="preserve">视频制作两维动画制作 (FLASH) </t>
  </si>
  <si>
    <t>秒</t>
  </si>
  <si>
    <t>320.00</t>
  </si>
  <si>
    <t>31</t>
  </si>
  <si>
    <t>客户执行</t>
  </si>
  <si>
    <t>创意人员客户执行（KV/DA/桌卡等创意项目，负责沟通落地）</t>
  </si>
  <si>
    <t>96.00</t>
  </si>
  <si>
    <t>32</t>
  </si>
  <si>
    <t>会场费用</t>
  </si>
  <si>
    <t>一线城市会场半天</t>
  </si>
  <si>
    <t>一线城市会场半天50人以下</t>
  </si>
  <si>
    <t>7000.00</t>
  </si>
  <si>
    <t>33</t>
  </si>
  <si>
    <t>易拉宝</t>
  </si>
  <si>
    <t>易拉宝W800*H2000mm 高精度写真 PP相纸覆哑膜</t>
  </si>
  <si>
    <t>100.00</t>
  </si>
  <si>
    <t>34</t>
  </si>
  <si>
    <t>灯光三脚架</t>
  </si>
  <si>
    <t>灯光三脚架租赁</t>
  </si>
  <si>
    <t>个/天</t>
  </si>
  <si>
    <t>200.00</t>
  </si>
  <si>
    <t>35</t>
  </si>
  <si>
    <t>投影仪</t>
  </si>
  <si>
    <t>投影仪15000流明</t>
  </si>
  <si>
    <t>套/天</t>
  </si>
  <si>
    <t>36</t>
  </si>
  <si>
    <t>全国防控重大慢病创新融合试点项目结算单</t>
    <phoneticPr fontId="1" type="noConversion"/>
  </si>
  <si>
    <t>日期</t>
    <phoneticPr fontId="1" type="noConversion"/>
  </si>
  <si>
    <t>开会地点</t>
    <phoneticPr fontId="1" type="noConversion"/>
  </si>
  <si>
    <t>机票</t>
    <phoneticPr fontId="1" type="noConversion"/>
  </si>
  <si>
    <t>住宿</t>
    <phoneticPr fontId="1" type="noConversion"/>
  </si>
  <si>
    <t>餐费</t>
    <phoneticPr fontId="1" type="noConversion"/>
  </si>
  <si>
    <t>交通费</t>
    <phoneticPr fontId="1" type="noConversion"/>
  </si>
  <si>
    <t>浙江大学</t>
    <phoneticPr fontId="1" type="noConversion"/>
  </si>
  <si>
    <t>福建（2场会）</t>
    <phoneticPr fontId="1" type="noConversion"/>
  </si>
  <si>
    <t>浙江玉环</t>
    <phoneticPr fontId="1" type="noConversion"/>
  </si>
  <si>
    <t>贵阳</t>
    <phoneticPr fontId="1" type="noConversion"/>
  </si>
  <si>
    <t>西安</t>
    <phoneticPr fontId="1" type="noConversion"/>
  </si>
  <si>
    <t>青岛</t>
    <phoneticPr fontId="1" type="noConversion"/>
  </si>
  <si>
    <t>上海东方医院</t>
    <phoneticPr fontId="1" type="noConversion"/>
  </si>
  <si>
    <t>北京301医院</t>
    <phoneticPr fontId="1" type="noConversion"/>
  </si>
  <si>
    <t>小计</t>
    <phoneticPr fontId="1" type="noConversion"/>
  </si>
  <si>
    <t>明细见附件</t>
    <phoneticPr fontId="1" type="noConversion"/>
  </si>
  <si>
    <t>供应商服务费费率为最大6%的Level 1金额之和(交通费,住宿费,餐费,会场费用)*供应商服务费固定费率最大6%</t>
  </si>
  <si>
    <t>北京国际会议中心</t>
    <phoneticPr fontId="1" type="noConversion"/>
  </si>
  <si>
    <t>小计</t>
    <phoneticPr fontId="1" type="noConversion"/>
  </si>
  <si>
    <t>湘潭</t>
    <phoneticPr fontId="1" type="noConversion"/>
  </si>
  <si>
    <t>技术支持人员</t>
    <phoneticPr fontId="1" type="noConversion"/>
  </si>
  <si>
    <t>备注</t>
    <phoneticPr fontId="1" type="noConversion"/>
  </si>
  <si>
    <t>滴滴出行</t>
    <phoneticPr fontId="1" type="noConversion"/>
  </si>
  <si>
    <t>水单同住宿水单在一起</t>
    <phoneticPr fontId="1" type="noConversion"/>
  </si>
  <si>
    <t>8月5、6日</t>
    <phoneticPr fontId="1" type="noConversion"/>
  </si>
  <si>
    <t>重庆万州</t>
    <phoneticPr fontId="1" type="noConversion"/>
  </si>
  <si>
    <t>报销人</t>
    <phoneticPr fontId="1" type="noConversion"/>
  </si>
  <si>
    <t xml:space="preserve">上海 </t>
    <phoneticPr fontId="1" type="noConversion"/>
  </si>
  <si>
    <t>专家组</t>
    <phoneticPr fontId="1" type="noConversion"/>
  </si>
  <si>
    <t>南京</t>
    <phoneticPr fontId="1" type="noConversion"/>
  </si>
  <si>
    <r>
      <t>(</t>
    </r>
    <r>
      <rPr>
        <sz val="9"/>
        <rFont val="微软雅黑"/>
        <family val="2"/>
        <charset val="134"/>
      </rPr>
      <t>供应商费用合计+供应商服务费)*供应商税率</t>
    </r>
  </si>
  <si>
    <t>全国防控重大慢病创新融合试点项目结算单</t>
  </si>
  <si>
    <t>严**</t>
    <phoneticPr fontId="1" type="noConversion"/>
  </si>
  <si>
    <t>严**</t>
    <phoneticPr fontId="1" type="noConversion"/>
  </si>
  <si>
    <t>李*</t>
    <phoneticPr fontId="1" type="noConversion"/>
  </si>
  <si>
    <t>沈**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</si>
</sst>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b/>
      <sz val="9"/>
      <color rgb="FF000000"/>
      <name val="微软雅黑"/>
      <family val="2"/>
      <charset val="134"/>
    </font>
    <font>
      <sz val="9"/>
      <color theme="1"/>
      <name val="等线"/>
      <family val="2"/>
      <scheme val="minor"/>
    </font>
    <font>
      <b/>
      <sz val="9"/>
      <name val="微软雅黑"/>
      <family val="2"/>
      <charset val="134"/>
    </font>
    <font>
      <sz val="9"/>
      <name val="Trebuchet MS"/>
      <family val="2"/>
    </font>
    <font>
      <sz val="9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rgb="FFFF0000"/>
      <name val="等线"/>
      <family val="2"/>
      <scheme val="minor"/>
    </font>
    <font>
      <sz val="9"/>
      <color rgb="FFFF0000"/>
      <name val="等线"/>
      <family val="3"/>
      <charset val="134"/>
      <scheme val="minor"/>
    </font>
    <font>
      <sz val="9"/>
      <color rgb="FFFF0000"/>
      <name val="宋体"/>
      <family val="3"/>
      <charset val="134"/>
    </font>
    <font>
      <sz val="9"/>
      <color rgb="FFFF0000"/>
      <name val="Trebuchet MS"/>
      <family val="2"/>
    </font>
    <font>
      <sz val="9"/>
      <color rgb="FF000000"/>
      <name val="微软雅黑"/>
      <family val="2"/>
      <charset val="134"/>
    </font>
    <font>
      <b/>
      <sz val="9"/>
      <color theme="1"/>
      <name val="等线"/>
      <family val="3"/>
      <charset val="134"/>
      <scheme val="minor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5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176" fontId="6" fillId="3" borderId="1" xfId="0" applyNumberFormat="1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 wrapText="1" readingOrder="1"/>
    </xf>
    <xf numFmtId="0" fontId="8" fillId="7" borderId="1" xfId="0" applyFont="1" applyFill="1" applyBorder="1" applyAlignment="1">
      <alignment horizontal="center" vertical="center" wrapText="1" readingOrder="1"/>
    </xf>
    <xf numFmtId="0" fontId="6" fillId="5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9" fillId="2" borderId="0" xfId="1" applyFont="1" applyFill="1"/>
    <xf numFmtId="0" fontId="9" fillId="0" borderId="0" xfId="1" applyFont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0" xfId="1" applyFont="1" applyFill="1" applyAlignment="1">
      <alignment vertical="center"/>
    </xf>
    <xf numFmtId="0" fontId="10" fillId="2" borderId="1" xfId="1" applyFont="1" applyFill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2" borderId="1" xfId="1" applyFont="1" applyFill="1" applyBorder="1"/>
    <xf numFmtId="0" fontId="15" fillId="2" borderId="0" xfId="1" applyFont="1" applyFill="1"/>
    <xf numFmtId="0" fontId="7" fillId="9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176" fontId="6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6" fillId="4" borderId="1" xfId="0" applyFont="1" applyFill="1" applyBorder="1" applyAlignment="1">
      <alignment horizontal="center" vertical="center" wrapText="1" readingOrder="1"/>
    </xf>
    <xf numFmtId="176" fontId="16" fillId="4" borderId="1" xfId="0" applyNumberFormat="1" applyFont="1" applyFill="1" applyBorder="1" applyAlignment="1">
      <alignment horizontal="center" vertical="center" wrapText="1" readingOrder="1"/>
    </xf>
    <xf numFmtId="176" fontId="16" fillId="6" borderId="1" xfId="0" applyNumberFormat="1" applyFont="1" applyFill="1" applyBorder="1" applyAlignment="1">
      <alignment horizontal="center" vertical="center" wrapText="1" readingOrder="1"/>
    </xf>
    <xf numFmtId="176" fontId="19" fillId="2" borderId="1" xfId="0" applyNumberFormat="1" applyFont="1" applyFill="1" applyBorder="1" applyAlignment="1">
      <alignment horizontal="center" vertical="center" wrapText="1" readingOrder="1"/>
    </xf>
    <xf numFmtId="176" fontId="7" fillId="0" borderId="0" xfId="0" applyNumberFormat="1" applyFont="1"/>
    <xf numFmtId="0" fontId="6" fillId="2" borderId="0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 readingOrder="1"/>
    </xf>
    <xf numFmtId="9" fontId="16" fillId="4" borderId="1" xfId="0" applyNumberFormat="1" applyFont="1" applyFill="1" applyBorder="1" applyAlignment="1">
      <alignment horizontal="center" vertical="center" wrapText="1" readingOrder="1"/>
    </xf>
    <xf numFmtId="0" fontId="16" fillId="4" borderId="1" xfId="0" applyFont="1" applyFill="1" applyBorder="1" applyAlignment="1">
      <alignment horizontal="center" vertical="center" wrapText="1" readingOrder="1"/>
    </xf>
    <xf numFmtId="9" fontId="16" fillId="6" borderId="1" xfId="0" applyNumberFormat="1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9" fillId="2" borderId="1" xfId="0" applyFont="1" applyFill="1" applyBorder="1" applyAlignment="1">
      <alignment horizontal="right" vertical="center" wrapText="1" readingOrder="1"/>
    </xf>
    <xf numFmtId="5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Normal 2 2" xfId="1" xr:uid="{00000000-0005-0000-0000-000000000000}"/>
    <cellStyle name="常规" xfId="0" builtinId="0"/>
    <cellStyle name="常规 2" xfId="2" xr:uid="{00000000-0005-0000-0000-000002000000}"/>
    <cellStyle name="超链接 2" xfId="3" xr:uid="{00000000-0005-0000-0000-000003000000}"/>
  </cellStyles>
  <dxfs count="42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topLeftCell="A30" zoomScaleNormal="100" workbookViewId="0">
      <selection activeCell="I53" sqref="I53"/>
    </sheetView>
  </sheetViews>
  <sheetFormatPr defaultColWidth="8.875" defaultRowHeight="12" x14ac:dyDescent="0.2"/>
  <cols>
    <col min="1" max="1" width="7.125" style="17" customWidth="1"/>
    <col min="2" max="2" width="8.875" style="17"/>
    <col min="3" max="3" width="22.125" style="17" customWidth="1"/>
    <col min="4" max="4" width="46.25" style="17" customWidth="1"/>
    <col min="5" max="5" width="8.875" style="17"/>
    <col min="6" max="6" width="15.875" style="17" customWidth="1"/>
    <col min="7" max="8" width="8.875" style="17"/>
    <col min="9" max="9" width="13" style="45" customWidth="1"/>
    <col min="10" max="10" width="16" style="17" customWidth="1"/>
    <col min="11" max="12" width="8.875" style="17"/>
    <col min="13" max="13" width="13" style="17" customWidth="1"/>
    <col min="14" max="16384" width="8.875" style="17"/>
  </cols>
  <sheetData>
    <row r="1" spans="1:13" ht="22.5" customHeight="1" x14ac:dyDescent="0.2">
      <c r="A1" s="46" t="s">
        <v>173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4.25" x14ac:dyDescent="0.2">
      <c r="A2" s="18" t="s">
        <v>0</v>
      </c>
      <c r="B2" s="18" t="s">
        <v>1</v>
      </c>
      <c r="C2" s="47" t="s">
        <v>2</v>
      </c>
      <c r="D2" s="47"/>
      <c r="E2" s="18" t="s">
        <v>3</v>
      </c>
      <c r="F2" s="18" t="s">
        <v>4</v>
      </c>
      <c r="G2" s="19" t="s">
        <v>5</v>
      </c>
      <c r="H2" s="19" t="s">
        <v>6</v>
      </c>
      <c r="I2" s="20" t="s">
        <v>7</v>
      </c>
      <c r="J2" s="21" t="s">
        <v>4</v>
      </c>
      <c r="K2" s="22" t="s">
        <v>5</v>
      </c>
      <c r="L2" s="22" t="s">
        <v>6</v>
      </c>
      <c r="M2" s="23" t="s">
        <v>70</v>
      </c>
    </row>
    <row r="3" spans="1:13" s="25" customFormat="1" ht="15" x14ac:dyDescent="0.35">
      <c r="A3" s="24" t="s">
        <v>8</v>
      </c>
      <c r="B3" s="24" t="s">
        <v>42</v>
      </c>
      <c r="C3" s="24" t="s">
        <v>73</v>
      </c>
      <c r="D3" s="24" t="s">
        <v>74</v>
      </c>
      <c r="E3" s="24" t="s">
        <v>10</v>
      </c>
      <c r="F3" s="24" t="s">
        <v>75</v>
      </c>
      <c r="G3" s="24">
        <v>1</v>
      </c>
      <c r="H3" s="24">
        <v>83</v>
      </c>
      <c r="I3" s="24">
        <f t="shared" ref="I3:I46" si="0">F3*G3*H3</f>
        <v>116200</v>
      </c>
      <c r="J3" s="24" t="s">
        <v>75</v>
      </c>
      <c r="K3" s="24">
        <v>1</v>
      </c>
      <c r="L3" s="24">
        <v>37</v>
      </c>
      <c r="M3" s="24">
        <f t="shared" ref="M3:M46" si="1">J3*K3*L3</f>
        <v>51800</v>
      </c>
    </row>
    <row r="4" spans="1:13" s="25" customFormat="1" ht="15" x14ac:dyDescent="0.35">
      <c r="A4" s="24" t="s">
        <v>11</v>
      </c>
      <c r="B4" s="24" t="s">
        <v>42</v>
      </c>
      <c r="C4" s="24" t="s">
        <v>45</v>
      </c>
      <c r="D4" s="24" t="s">
        <v>46</v>
      </c>
      <c r="E4" s="24" t="s">
        <v>10</v>
      </c>
      <c r="F4" s="24" t="s">
        <v>40</v>
      </c>
      <c r="G4" s="24">
        <v>1</v>
      </c>
      <c r="H4" s="24">
        <v>83</v>
      </c>
      <c r="I4" s="24">
        <f t="shared" si="0"/>
        <v>83000</v>
      </c>
      <c r="J4" s="24" t="s">
        <v>40</v>
      </c>
      <c r="K4" s="24">
        <v>1</v>
      </c>
      <c r="L4" s="24">
        <v>37</v>
      </c>
      <c r="M4" s="24">
        <f t="shared" si="1"/>
        <v>37000</v>
      </c>
    </row>
    <row r="5" spans="1:13" s="25" customFormat="1" ht="15" x14ac:dyDescent="0.35">
      <c r="A5" s="24" t="s">
        <v>13</v>
      </c>
      <c r="B5" s="24" t="s">
        <v>42</v>
      </c>
      <c r="C5" s="24" t="s">
        <v>43</v>
      </c>
      <c r="D5" s="24" t="s">
        <v>76</v>
      </c>
      <c r="E5" s="24" t="s">
        <v>10</v>
      </c>
      <c r="F5" s="24" t="s">
        <v>77</v>
      </c>
      <c r="G5" s="24">
        <v>3</v>
      </c>
      <c r="H5" s="24">
        <v>83</v>
      </c>
      <c r="I5" s="24">
        <f t="shared" si="0"/>
        <v>199200</v>
      </c>
      <c r="J5" s="24" t="s">
        <v>77</v>
      </c>
      <c r="K5" s="24">
        <v>3</v>
      </c>
      <c r="L5" s="24">
        <v>37</v>
      </c>
      <c r="M5" s="24">
        <f t="shared" si="1"/>
        <v>88800</v>
      </c>
    </row>
    <row r="6" spans="1:13" s="25" customFormat="1" ht="15" x14ac:dyDescent="0.35">
      <c r="A6" s="24" t="s">
        <v>18</v>
      </c>
      <c r="B6" s="24" t="s">
        <v>9</v>
      </c>
      <c r="C6" s="24" t="s">
        <v>78</v>
      </c>
      <c r="D6" s="24" t="s">
        <v>79</v>
      </c>
      <c r="E6" s="24" t="s">
        <v>16</v>
      </c>
      <c r="F6" s="24" t="s">
        <v>80</v>
      </c>
      <c r="G6" s="24">
        <v>2</v>
      </c>
      <c r="H6" s="24">
        <v>1</v>
      </c>
      <c r="I6" s="24">
        <f t="shared" si="0"/>
        <v>5564</v>
      </c>
      <c r="J6" s="24" t="s">
        <v>80</v>
      </c>
      <c r="K6" s="24">
        <v>2</v>
      </c>
      <c r="L6" s="24">
        <v>1</v>
      </c>
      <c r="M6" s="24">
        <f t="shared" si="1"/>
        <v>5564</v>
      </c>
    </row>
    <row r="7" spans="1:13" s="25" customFormat="1" ht="39.6" customHeight="1" x14ac:dyDescent="0.35">
      <c r="A7" s="24" t="s">
        <v>22</v>
      </c>
      <c r="B7" s="24" t="s">
        <v>9</v>
      </c>
      <c r="C7" s="24" t="s">
        <v>81</v>
      </c>
      <c r="D7" s="24" t="s">
        <v>82</v>
      </c>
      <c r="E7" s="24" t="s">
        <v>16</v>
      </c>
      <c r="F7" s="24" t="s">
        <v>83</v>
      </c>
      <c r="G7" s="24">
        <v>6</v>
      </c>
      <c r="H7" s="24">
        <v>1</v>
      </c>
      <c r="I7" s="24">
        <f t="shared" si="0"/>
        <v>5550</v>
      </c>
      <c r="J7" s="24" t="s">
        <v>83</v>
      </c>
      <c r="K7" s="24">
        <v>6</v>
      </c>
      <c r="L7" s="24">
        <v>1</v>
      </c>
      <c r="M7" s="24">
        <f t="shared" si="1"/>
        <v>5550</v>
      </c>
    </row>
    <row r="8" spans="1:13" s="26" customFormat="1" ht="21.95" customHeight="1" x14ac:dyDescent="0.35">
      <c r="A8" s="24" t="s">
        <v>26</v>
      </c>
      <c r="B8" s="24" t="s">
        <v>9</v>
      </c>
      <c r="C8" s="24" t="s">
        <v>27</v>
      </c>
      <c r="D8" s="24" t="s">
        <v>28</v>
      </c>
      <c r="E8" s="24" t="s">
        <v>16</v>
      </c>
      <c r="F8" s="24" t="s">
        <v>29</v>
      </c>
      <c r="G8" s="24">
        <v>1</v>
      </c>
      <c r="H8" s="24">
        <v>10</v>
      </c>
      <c r="I8" s="24">
        <f t="shared" si="0"/>
        <v>5780</v>
      </c>
      <c r="J8" s="24" t="s">
        <v>29</v>
      </c>
      <c r="K8" s="24">
        <v>1</v>
      </c>
      <c r="L8" s="24">
        <v>2</v>
      </c>
      <c r="M8" s="24">
        <f t="shared" si="1"/>
        <v>1156</v>
      </c>
    </row>
    <row r="9" spans="1:13" s="26" customFormat="1" ht="27.95" customHeight="1" x14ac:dyDescent="0.35">
      <c r="A9" s="24" t="s">
        <v>30</v>
      </c>
      <c r="B9" s="24" t="s">
        <v>9</v>
      </c>
      <c r="C9" s="24" t="s">
        <v>14</v>
      </c>
      <c r="D9" s="24" t="s">
        <v>15</v>
      </c>
      <c r="E9" s="24" t="s">
        <v>16</v>
      </c>
      <c r="F9" s="24" t="s">
        <v>17</v>
      </c>
      <c r="G9" s="24">
        <v>2</v>
      </c>
      <c r="H9" s="24">
        <v>1</v>
      </c>
      <c r="I9" s="24">
        <f t="shared" si="0"/>
        <v>920</v>
      </c>
      <c r="J9" s="24" t="s">
        <v>17</v>
      </c>
      <c r="K9" s="24">
        <v>2</v>
      </c>
      <c r="L9" s="24">
        <v>1</v>
      </c>
      <c r="M9" s="24">
        <f t="shared" si="1"/>
        <v>920</v>
      </c>
    </row>
    <row r="10" spans="1:13" s="26" customFormat="1" ht="26.1" customHeight="1" x14ac:dyDescent="0.35">
      <c r="A10" s="24" t="s">
        <v>36</v>
      </c>
      <c r="B10" s="24" t="s">
        <v>9</v>
      </c>
      <c r="C10" s="24" t="s">
        <v>19</v>
      </c>
      <c r="D10" s="24" t="s">
        <v>20</v>
      </c>
      <c r="E10" s="24" t="s">
        <v>16</v>
      </c>
      <c r="F10" s="24" t="s">
        <v>21</v>
      </c>
      <c r="G10" s="24">
        <v>1</v>
      </c>
      <c r="H10" s="24">
        <v>10</v>
      </c>
      <c r="I10" s="24">
        <f t="shared" si="0"/>
        <v>2800</v>
      </c>
      <c r="J10" s="24" t="s">
        <v>21</v>
      </c>
      <c r="K10" s="24">
        <v>0</v>
      </c>
      <c r="L10" s="24">
        <v>10</v>
      </c>
      <c r="M10" s="24">
        <f t="shared" si="1"/>
        <v>0</v>
      </c>
    </row>
    <row r="11" spans="1:13" s="26" customFormat="1" ht="36" customHeight="1" x14ac:dyDescent="0.35">
      <c r="A11" s="24" t="s">
        <v>39</v>
      </c>
      <c r="B11" s="24" t="s">
        <v>9</v>
      </c>
      <c r="C11" s="24" t="s">
        <v>84</v>
      </c>
      <c r="D11" s="24" t="s">
        <v>85</v>
      </c>
      <c r="E11" s="24" t="s">
        <v>86</v>
      </c>
      <c r="F11" s="24" t="s">
        <v>87</v>
      </c>
      <c r="G11" s="24">
        <v>2</v>
      </c>
      <c r="H11" s="24">
        <v>1</v>
      </c>
      <c r="I11" s="24">
        <f t="shared" si="0"/>
        <v>592</v>
      </c>
      <c r="J11" s="24" t="s">
        <v>87</v>
      </c>
      <c r="K11" s="24">
        <v>2</v>
      </c>
      <c r="L11" s="24">
        <v>1</v>
      </c>
      <c r="M11" s="24">
        <f t="shared" si="1"/>
        <v>592</v>
      </c>
    </row>
    <row r="12" spans="1:13" s="26" customFormat="1" ht="30.95" customHeight="1" x14ac:dyDescent="0.35">
      <c r="A12" s="24" t="s">
        <v>41</v>
      </c>
      <c r="B12" s="24" t="s">
        <v>9</v>
      </c>
      <c r="C12" s="24" t="s">
        <v>88</v>
      </c>
      <c r="D12" s="24" t="s">
        <v>89</v>
      </c>
      <c r="E12" s="24" t="s">
        <v>86</v>
      </c>
      <c r="F12" s="24" t="s">
        <v>55</v>
      </c>
      <c r="G12" s="24">
        <v>1</v>
      </c>
      <c r="H12" s="24">
        <v>10</v>
      </c>
      <c r="I12" s="24">
        <f t="shared" si="0"/>
        <v>2890</v>
      </c>
      <c r="J12" s="24" t="s">
        <v>55</v>
      </c>
      <c r="K12" s="24">
        <v>1</v>
      </c>
      <c r="L12" s="24">
        <v>6</v>
      </c>
      <c r="M12" s="24">
        <f t="shared" si="1"/>
        <v>1734</v>
      </c>
    </row>
    <row r="13" spans="1:13" s="25" customFormat="1" ht="63" customHeight="1" x14ac:dyDescent="0.35">
      <c r="A13" s="24" t="s">
        <v>44</v>
      </c>
      <c r="B13" s="24" t="s">
        <v>9</v>
      </c>
      <c r="C13" s="24" t="s">
        <v>90</v>
      </c>
      <c r="D13" s="24" t="s">
        <v>91</v>
      </c>
      <c r="E13" s="24" t="s">
        <v>12</v>
      </c>
      <c r="F13" s="24" t="s">
        <v>92</v>
      </c>
      <c r="G13" s="24">
        <v>10</v>
      </c>
      <c r="H13" s="24">
        <v>2</v>
      </c>
      <c r="I13" s="24">
        <f t="shared" si="0"/>
        <v>7300</v>
      </c>
      <c r="J13" s="24" t="s">
        <v>92</v>
      </c>
      <c r="K13" s="24">
        <v>10</v>
      </c>
      <c r="L13" s="24">
        <v>2</v>
      </c>
      <c r="M13" s="24">
        <f t="shared" si="1"/>
        <v>7300</v>
      </c>
    </row>
    <row r="14" spans="1:13" s="25" customFormat="1" ht="49.9" customHeight="1" x14ac:dyDescent="0.35">
      <c r="A14" s="24" t="s">
        <v>47</v>
      </c>
      <c r="B14" s="24" t="s">
        <v>9</v>
      </c>
      <c r="C14" s="24" t="s">
        <v>93</v>
      </c>
      <c r="D14" s="24" t="s">
        <v>94</v>
      </c>
      <c r="E14" s="24" t="s">
        <v>12</v>
      </c>
      <c r="F14" s="24" t="s">
        <v>95</v>
      </c>
      <c r="G14" s="24">
        <v>9</v>
      </c>
      <c r="H14" s="24">
        <v>1</v>
      </c>
      <c r="I14" s="24">
        <f t="shared" si="0"/>
        <v>5670</v>
      </c>
      <c r="J14" s="24" t="s">
        <v>95</v>
      </c>
      <c r="K14" s="24">
        <v>9</v>
      </c>
      <c r="L14" s="24">
        <v>1</v>
      </c>
      <c r="M14" s="24">
        <f t="shared" si="1"/>
        <v>5670</v>
      </c>
    </row>
    <row r="15" spans="1:13" s="25" customFormat="1" ht="15" x14ac:dyDescent="0.35">
      <c r="A15" s="24" t="s">
        <v>49</v>
      </c>
      <c r="B15" s="24" t="s">
        <v>58</v>
      </c>
      <c r="C15" s="24" t="s">
        <v>23</v>
      </c>
      <c r="D15" s="24" t="s">
        <v>24</v>
      </c>
      <c r="E15" s="24" t="s">
        <v>12</v>
      </c>
      <c r="F15" s="24" t="s">
        <v>25</v>
      </c>
      <c r="G15" s="24">
        <v>23</v>
      </c>
      <c r="H15" s="24">
        <v>1</v>
      </c>
      <c r="I15" s="24">
        <f t="shared" si="0"/>
        <v>11040</v>
      </c>
      <c r="J15" s="24" t="s">
        <v>25</v>
      </c>
      <c r="K15" s="24">
        <v>8</v>
      </c>
      <c r="L15" s="24">
        <v>1</v>
      </c>
      <c r="M15" s="24">
        <f t="shared" si="1"/>
        <v>3840</v>
      </c>
    </row>
    <row r="16" spans="1:13" s="25" customFormat="1" ht="15" x14ac:dyDescent="0.35">
      <c r="A16" s="27" t="s">
        <v>50</v>
      </c>
      <c r="B16" s="27" t="s">
        <v>58</v>
      </c>
      <c r="C16" s="27" t="s">
        <v>96</v>
      </c>
      <c r="D16" s="27" t="s">
        <v>97</v>
      </c>
      <c r="E16" s="27" t="s">
        <v>48</v>
      </c>
      <c r="F16" s="27" t="s">
        <v>98</v>
      </c>
      <c r="G16" s="27">
        <v>1</v>
      </c>
      <c r="H16" s="27">
        <v>150</v>
      </c>
      <c r="I16" s="27">
        <f t="shared" si="0"/>
        <v>75000</v>
      </c>
      <c r="J16" s="27" t="s">
        <v>98</v>
      </c>
      <c r="K16" s="27">
        <v>1</v>
      </c>
      <c r="L16" s="27">
        <v>51</v>
      </c>
      <c r="M16" s="27">
        <f t="shared" si="1"/>
        <v>25500</v>
      </c>
    </row>
    <row r="17" spans="1:13" s="25" customFormat="1" ht="15" x14ac:dyDescent="0.35">
      <c r="A17" s="50" t="s">
        <v>51</v>
      </c>
      <c r="B17" s="27" t="s">
        <v>58</v>
      </c>
      <c r="C17" s="27" t="s">
        <v>96</v>
      </c>
      <c r="D17" s="27" t="s">
        <v>97</v>
      </c>
      <c r="E17" s="27" t="s">
        <v>48</v>
      </c>
      <c r="F17" s="27" t="s">
        <v>99</v>
      </c>
      <c r="G17" s="27">
        <v>1</v>
      </c>
      <c r="H17" s="27">
        <v>40</v>
      </c>
      <c r="I17" s="27">
        <f t="shared" si="0"/>
        <v>80000</v>
      </c>
      <c r="J17" s="27" t="s">
        <v>99</v>
      </c>
      <c r="K17" s="27">
        <v>1</v>
      </c>
      <c r="L17" s="27">
        <v>15</v>
      </c>
      <c r="M17" s="27">
        <f t="shared" si="1"/>
        <v>30000</v>
      </c>
    </row>
    <row r="18" spans="1:13" s="25" customFormat="1" ht="15" x14ac:dyDescent="0.35">
      <c r="A18" s="50"/>
      <c r="B18" s="27" t="s">
        <v>58</v>
      </c>
      <c r="C18" s="27" t="s">
        <v>96</v>
      </c>
      <c r="D18" s="27" t="s">
        <v>97</v>
      </c>
      <c r="E18" s="27" t="s">
        <v>48</v>
      </c>
      <c r="F18" s="27" t="s">
        <v>99</v>
      </c>
      <c r="G18" s="27">
        <v>1</v>
      </c>
      <c r="H18" s="27">
        <v>10</v>
      </c>
      <c r="I18" s="27">
        <f t="shared" si="0"/>
        <v>20000</v>
      </c>
      <c r="J18" s="27" t="s">
        <v>99</v>
      </c>
      <c r="K18" s="27">
        <v>1</v>
      </c>
      <c r="L18" s="27">
        <v>2</v>
      </c>
      <c r="M18" s="27">
        <f t="shared" si="1"/>
        <v>4000</v>
      </c>
    </row>
    <row r="19" spans="1:13" s="25" customFormat="1" ht="15" x14ac:dyDescent="0.35">
      <c r="A19" s="27" t="s">
        <v>52</v>
      </c>
      <c r="B19" s="27" t="s">
        <v>58</v>
      </c>
      <c r="C19" s="27" t="s">
        <v>100</v>
      </c>
      <c r="D19" s="27" t="s">
        <v>101</v>
      </c>
      <c r="E19" s="27" t="s">
        <v>34</v>
      </c>
      <c r="F19" s="27" t="s">
        <v>102</v>
      </c>
      <c r="G19" s="27">
        <v>1400</v>
      </c>
      <c r="H19" s="27">
        <v>1</v>
      </c>
      <c r="I19" s="27">
        <f t="shared" si="0"/>
        <v>420000</v>
      </c>
      <c r="J19" s="27" t="s">
        <v>102</v>
      </c>
      <c r="K19" s="27">
        <v>1</v>
      </c>
      <c r="L19" s="27">
        <v>456</v>
      </c>
      <c r="M19" s="27">
        <f t="shared" si="1"/>
        <v>136800</v>
      </c>
    </row>
    <row r="20" spans="1:13" s="25" customFormat="1" ht="15" x14ac:dyDescent="0.35">
      <c r="A20" s="27" t="s">
        <v>56</v>
      </c>
      <c r="B20" s="27" t="s">
        <v>58</v>
      </c>
      <c r="C20" s="27" t="s">
        <v>103</v>
      </c>
      <c r="D20" s="27" t="s">
        <v>104</v>
      </c>
      <c r="E20" s="27" t="s">
        <v>34</v>
      </c>
      <c r="F20" s="27" t="s">
        <v>102</v>
      </c>
      <c r="G20" s="27">
        <v>550</v>
      </c>
      <c r="H20" s="27">
        <v>1</v>
      </c>
      <c r="I20" s="27">
        <f t="shared" si="0"/>
        <v>165000</v>
      </c>
      <c r="J20" s="27" t="s">
        <v>102</v>
      </c>
      <c r="K20" s="27">
        <v>1</v>
      </c>
      <c r="L20" s="27">
        <v>235</v>
      </c>
      <c r="M20" s="27">
        <f t="shared" si="1"/>
        <v>70500</v>
      </c>
    </row>
    <row r="21" spans="1:13" s="25" customFormat="1" ht="15" x14ac:dyDescent="0.35">
      <c r="A21" s="27" t="s">
        <v>57</v>
      </c>
      <c r="B21" s="27" t="s">
        <v>58</v>
      </c>
      <c r="C21" s="27" t="s">
        <v>105</v>
      </c>
      <c r="D21" s="27" t="s">
        <v>106</v>
      </c>
      <c r="E21" s="27" t="s">
        <v>12</v>
      </c>
      <c r="F21" s="27" t="s">
        <v>107</v>
      </c>
      <c r="G21" s="27">
        <v>3</v>
      </c>
      <c r="H21" s="27">
        <v>30</v>
      </c>
      <c r="I21" s="27">
        <f t="shared" si="0"/>
        <v>69120</v>
      </c>
      <c r="J21" s="27" t="s">
        <v>107</v>
      </c>
      <c r="K21" s="27">
        <v>3</v>
      </c>
      <c r="L21" s="27">
        <v>17</v>
      </c>
      <c r="M21" s="27">
        <f t="shared" si="1"/>
        <v>39168</v>
      </c>
    </row>
    <row r="22" spans="1:13" s="25" customFormat="1" ht="15" x14ac:dyDescent="0.35">
      <c r="A22" s="24" t="s">
        <v>59</v>
      </c>
      <c r="B22" s="24" t="s">
        <v>58</v>
      </c>
      <c r="C22" s="24" t="s">
        <v>108</v>
      </c>
      <c r="D22" s="24" t="s">
        <v>109</v>
      </c>
      <c r="E22" s="24" t="s">
        <v>12</v>
      </c>
      <c r="F22" s="24" t="s">
        <v>110</v>
      </c>
      <c r="G22" s="24">
        <v>3</v>
      </c>
      <c r="H22" s="24">
        <v>30</v>
      </c>
      <c r="I22" s="24">
        <f t="shared" si="0"/>
        <v>49500</v>
      </c>
      <c r="J22" s="24" t="s">
        <v>110</v>
      </c>
      <c r="K22" s="24">
        <v>3</v>
      </c>
      <c r="L22" s="24">
        <v>17</v>
      </c>
      <c r="M22" s="24">
        <f t="shared" si="1"/>
        <v>28050</v>
      </c>
    </row>
    <row r="23" spans="1:13" s="25" customFormat="1" ht="15" x14ac:dyDescent="0.35">
      <c r="A23" s="24" t="s">
        <v>62</v>
      </c>
      <c r="B23" s="24" t="s">
        <v>31</v>
      </c>
      <c r="C23" s="24" t="s">
        <v>194</v>
      </c>
      <c r="D23" s="24" t="s">
        <v>37</v>
      </c>
      <c r="E23" s="24" t="s">
        <v>10</v>
      </c>
      <c r="F23" s="24" t="s">
        <v>38</v>
      </c>
      <c r="G23" s="24">
        <v>1</v>
      </c>
      <c r="H23" s="24">
        <v>83</v>
      </c>
      <c r="I23" s="24">
        <f t="shared" si="0"/>
        <v>124500</v>
      </c>
      <c r="J23" s="24" t="s">
        <v>38</v>
      </c>
      <c r="K23" s="24">
        <v>1</v>
      </c>
      <c r="L23" s="24">
        <v>37</v>
      </c>
      <c r="M23" s="24">
        <f t="shared" si="1"/>
        <v>55500</v>
      </c>
    </row>
    <row r="24" spans="1:13" s="29" customFormat="1" ht="224.25" customHeight="1" x14ac:dyDescent="0.2">
      <c r="A24" s="24" t="s">
        <v>65</v>
      </c>
      <c r="B24" s="24" t="s">
        <v>31</v>
      </c>
      <c r="C24" s="28" t="s">
        <v>53</v>
      </c>
      <c r="D24" s="28" t="s">
        <v>54</v>
      </c>
      <c r="E24" s="28" t="s">
        <v>34</v>
      </c>
      <c r="F24" s="28">
        <v>100</v>
      </c>
      <c r="G24" s="28">
        <v>760</v>
      </c>
      <c r="H24" s="24">
        <v>2</v>
      </c>
      <c r="I24" s="24">
        <f t="shared" si="0"/>
        <v>152000</v>
      </c>
      <c r="J24" s="28">
        <v>100</v>
      </c>
      <c r="K24" s="28">
        <v>351</v>
      </c>
      <c r="L24" s="24">
        <v>2</v>
      </c>
      <c r="M24" s="24">
        <f t="shared" si="1"/>
        <v>70200</v>
      </c>
    </row>
    <row r="25" spans="1:13" s="29" customFormat="1" ht="101.1" customHeight="1" x14ac:dyDescent="0.2">
      <c r="A25" s="24" t="s">
        <v>67</v>
      </c>
      <c r="B25" s="24" t="s">
        <v>31</v>
      </c>
      <c r="C25" s="24" t="s">
        <v>32</v>
      </c>
      <c r="D25" s="24" t="s">
        <v>33</v>
      </c>
      <c r="E25" s="24" t="s">
        <v>34</v>
      </c>
      <c r="F25" s="24" t="s">
        <v>35</v>
      </c>
      <c r="G25" s="24">
        <v>30</v>
      </c>
      <c r="H25" s="24">
        <v>1</v>
      </c>
      <c r="I25" s="24">
        <f t="shared" si="0"/>
        <v>13020</v>
      </c>
      <c r="J25" s="24" t="s">
        <v>35</v>
      </c>
      <c r="K25" s="24">
        <v>10</v>
      </c>
      <c r="L25" s="24">
        <v>1</v>
      </c>
      <c r="M25" s="24">
        <f t="shared" si="1"/>
        <v>4340</v>
      </c>
    </row>
    <row r="26" spans="1:13" s="25" customFormat="1" ht="29.25" customHeight="1" x14ac:dyDescent="0.35">
      <c r="A26" s="51" t="s">
        <v>111</v>
      </c>
      <c r="B26" s="24" t="s">
        <v>112</v>
      </c>
      <c r="C26" s="24" t="s">
        <v>113</v>
      </c>
      <c r="D26" s="24" t="s">
        <v>114</v>
      </c>
      <c r="E26" s="24" t="s">
        <v>115</v>
      </c>
      <c r="F26" s="24" t="s">
        <v>99</v>
      </c>
      <c r="G26" s="24">
        <v>5</v>
      </c>
      <c r="H26" s="24">
        <v>21</v>
      </c>
      <c r="I26" s="24">
        <f t="shared" si="0"/>
        <v>210000</v>
      </c>
      <c r="J26" s="24" t="s">
        <v>99</v>
      </c>
      <c r="K26" s="24"/>
      <c r="L26" s="30" t="s">
        <v>189</v>
      </c>
      <c r="M26" s="24">
        <f>会议差旅详单!D18</f>
        <v>0</v>
      </c>
    </row>
    <row r="27" spans="1:13" s="25" customFormat="1" ht="29.25" customHeight="1" x14ac:dyDescent="0.35">
      <c r="A27" s="51"/>
      <c r="B27" s="24" t="s">
        <v>112</v>
      </c>
      <c r="C27" s="31" t="s">
        <v>116</v>
      </c>
      <c r="D27" s="31" t="s">
        <v>116</v>
      </c>
      <c r="E27" s="24" t="s">
        <v>115</v>
      </c>
      <c r="F27" s="24">
        <v>550</v>
      </c>
      <c r="G27" s="24">
        <v>5</v>
      </c>
      <c r="H27" s="24">
        <v>63</v>
      </c>
      <c r="I27" s="24">
        <f t="shared" si="0"/>
        <v>173250</v>
      </c>
      <c r="J27" s="24">
        <v>550</v>
      </c>
      <c r="K27" s="24"/>
      <c r="L27" s="30" t="s">
        <v>189</v>
      </c>
      <c r="M27" s="24">
        <f>会议差旅详单!E18</f>
        <v>0</v>
      </c>
    </row>
    <row r="28" spans="1:13" s="25" customFormat="1" ht="29.25" customHeight="1" x14ac:dyDescent="0.35">
      <c r="A28" s="51"/>
      <c r="B28" s="24" t="s">
        <v>112</v>
      </c>
      <c r="C28" s="31" t="s">
        <v>117</v>
      </c>
      <c r="D28" s="31" t="s">
        <v>117</v>
      </c>
      <c r="E28" s="24" t="s">
        <v>115</v>
      </c>
      <c r="F28" s="24" t="s">
        <v>99</v>
      </c>
      <c r="G28" s="24">
        <v>55</v>
      </c>
      <c r="H28" s="24">
        <v>1</v>
      </c>
      <c r="I28" s="24">
        <f t="shared" si="0"/>
        <v>110000</v>
      </c>
      <c r="J28" s="24" t="s">
        <v>99</v>
      </c>
      <c r="K28" s="24"/>
      <c r="L28" s="30" t="s">
        <v>189</v>
      </c>
      <c r="M28" s="24">
        <f>会议差旅详单!D24</f>
        <v>89752</v>
      </c>
    </row>
    <row r="29" spans="1:13" s="25" customFormat="1" ht="29.25" customHeight="1" x14ac:dyDescent="0.35">
      <c r="A29" s="51"/>
      <c r="B29" s="24" t="s">
        <v>112</v>
      </c>
      <c r="C29" s="31" t="s">
        <v>116</v>
      </c>
      <c r="D29" s="31" t="s">
        <v>116</v>
      </c>
      <c r="E29" s="24" t="s">
        <v>115</v>
      </c>
      <c r="F29" s="24">
        <v>550</v>
      </c>
      <c r="G29" s="24">
        <v>85</v>
      </c>
      <c r="H29" s="24">
        <v>1</v>
      </c>
      <c r="I29" s="24">
        <f t="shared" si="0"/>
        <v>46750</v>
      </c>
      <c r="J29" s="24">
        <v>550</v>
      </c>
      <c r="K29" s="24"/>
      <c r="L29" s="30" t="s">
        <v>189</v>
      </c>
      <c r="M29" s="24">
        <f>会议差旅详单!E24</f>
        <v>11452</v>
      </c>
    </row>
    <row r="30" spans="1:13" s="35" customFormat="1" ht="29.25" customHeight="1" x14ac:dyDescent="0.35">
      <c r="A30" s="51"/>
      <c r="B30" s="32" t="s">
        <v>112</v>
      </c>
      <c r="C30" s="33" t="s">
        <v>118</v>
      </c>
      <c r="D30" s="33" t="s">
        <v>118</v>
      </c>
      <c r="E30" s="33" t="s">
        <v>119</v>
      </c>
      <c r="F30" s="32">
        <v>300</v>
      </c>
      <c r="G30" s="32">
        <v>150</v>
      </c>
      <c r="H30" s="32">
        <v>2</v>
      </c>
      <c r="I30" s="32">
        <f t="shared" si="0"/>
        <v>90000</v>
      </c>
      <c r="J30" s="32">
        <v>300</v>
      </c>
      <c r="K30" s="32"/>
      <c r="L30" s="34" t="s">
        <v>189</v>
      </c>
      <c r="M30" s="32">
        <f>会议差旅详单!H18+会议差旅详单!H24</f>
        <v>39968.979999999996</v>
      </c>
    </row>
    <row r="31" spans="1:13" s="25" customFormat="1" ht="15" x14ac:dyDescent="0.35">
      <c r="A31" s="51" t="s">
        <v>120</v>
      </c>
      <c r="B31" s="24" t="s">
        <v>121</v>
      </c>
      <c r="C31" s="24" t="s">
        <v>122</v>
      </c>
      <c r="D31" s="24" t="s">
        <v>123</v>
      </c>
      <c r="E31" s="24" t="s">
        <v>124</v>
      </c>
      <c r="F31" s="24" t="s">
        <v>102</v>
      </c>
      <c r="G31" s="24">
        <v>10</v>
      </c>
      <c r="H31" s="24">
        <v>39</v>
      </c>
      <c r="I31" s="24">
        <f t="shared" si="0"/>
        <v>117000</v>
      </c>
      <c r="J31" s="24" t="s">
        <v>102</v>
      </c>
      <c r="K31" s="24"/>
      <c r="L31" s="30" t="s">
        <v>189</v>
      </c>
      <c r="M31" s="24">
        <f>会议差旅详单!G18</f>
        <v>2903</v>
      </c>
    </row>
    <row r="32" spans="1:13" s="25" customFormat="1" ht="15" x14ac:dyDescent="0.35">
      <c r="A32" s="51"/>
      <c r="B32" s="24" t="s">
        <v>121</v>
      </c>
      <c r="C32" s="24" t="s">
        <v>122</v>
      </c>
      <c r="D32" s="24" t="s">
        <v>123</v>
      </c>
      <c r="E32" s="24" t="s">
        <v>124</v>
      </c>
      <c r="F32" s="24" t="s">
        <v>102</v>
      </c>
      <c r="G32" s="24">
        <v>80</v>
      </c>
      <c r="H32" s="24">
        <v>3</v>
      </c>
      <c r="I32" s="24">
        <f t="shared" si="0"/>
        <v>72000</v>
      </c>
      <c r="J32" s="24" t="s">
        <v>102</v>
      </c>
      <c r="K32" s="24"/>
      <c r="L32" s="30" t="s">
        <v>189</v>
      </c>
      <c r="M32" s="24">
        <f>会议差旅详单!G24</f>
        <v>20788</v>
      </c>
    </row>
    <row r="33" spans="1:13" s="25" customFormat="1" ht="15" x14ac:dyDescent="0.35">
      <c r="A33" s="51" t="s">
        <v>125</v>
      </c>
      <c r="B33" s="24" t="s">
        <v>126</v>
      </c>
      <c r="C33" s="24" t="s">
        <v>127</v>
      </c>
      <c r="D33" s="24" t="s">
        <v>128</v>
      </c>
      <c r="E33" s="24" t="s">
        <v>129</v>
      </c>
      <c r="F33" s="24">
        <v>800</v>
      </c>
      <c r="G33" s="24">
        <v>2</v>
      </c>
      <c r="H33" s="24">
        <v>4</v>
      </c>
      <c r="I33" s="24">
        <f t="shared" si="0"/>
        <v>6400</v>
      </c>
      <c r="J33" s="24">
        <v>800</v>
      </c>
      <c r="K33" s="24"/>
      <c r="L33" s="30" t="s">
        <v>189</v>
      </c>
      <c r="M33" s="24">
        <f>会议差旅详单!F18</f>
        <v>0</v>
      </c>
    </row>
    <row r="34" spans="1:13" s="35" customFormat="1" ht="15" x14ac:dyDescent="0.35">
      <c r="A34" s="51"/>
      <c r="B34" s="32" t="s">
        <v>126</v>
      </c>
      <c r="C34" s="32" t="s">
        <v>127</v>
      </c>
      <c r="D34" s="32" t="s">
        <v>128</v>
      </c>
      <c r="E34" s="32" t="s">
        <v>129</v>
      </c>
      <c r="F34" s="32">
        <v>800</v>
      </c>
      <c r="G34" s="32">
        <v>67</v>
      </c>
      <c r="H34" s="32">
        <v>1</v>
      </c>
      <c r="I34" s="32">
        <f t="shared" si="0"/>
        <v>53600</v>
      </c>
      <c r="J34" s="32">
        <v>800</v>
      </c>
      <c r="K34" s="32"/>
      <c r="L34" s="34" t="s">
        <v>189</v>
      </c>
      <c r="M34" s="32">
        <f>会议差旅详单!F24</f>
        <v>24322</v>
      </c>
    </row>
    <row r="35" spans="1:13" s="35" customFormat="1" ht="15" x14ac:dyDescent="0.35">
      <c r="A35" s="32" t="s">
        <v>130</v>
      </c>
      <c r="B35" s="32" t="s">
        <v>9</v>
      </c>
      <c r="C35" s="32" t="s">
        <v>131</v>
      </c>
      <c r="D35" s="32" t="s">
        <v>132</v>
      </c>
      <c r="E35" s="32" t="s">
        <v>16</v>
      </c>
      <c r="F35" s="32" t="s">
        <v>133</v>
      </c>
      <c r="G35" s="32">
        <v>1000</v>
      </c>
      <c r="H35" s="32">
        <v>30</v>
      </c>
      <c r="I35" s="32">
        <f>F35*G35*H35</f>
        <v>9000</v>
      </c>
      <c r="J35" s="32" t="s">
        <v>133</v>
      </c>
      <c r="K35" s="32"/>
      <c r="L35" s="32"/>
      <c r="M35" s="32">
        <f t="shared" si="1"/>
        <v>0</v>
      </c>
    </row>
    <row r="36" spans="1:13" s="35" customFormat="1" ht="15" x14ac:dyDescent="0.35">
      <c r="A36" s="32" t="s">
        <v>134</v>
      </c>
      <c r="B36" s="32" t="s">
        <v>9</v>
      </c>
      <c r="C36" s="32" t="s">
        <v>131</v>
      </c>
      <c r="D36" s="32" t="s">
        <v>135</v>
      </c>
      <c r="E36" s="32" t="s">
        <v>16</v>
      </c>
      <c r="F36" s="32" t="s">
        <v>136</v>
      </c>
      <c r="G36" s="32">
        <v>1000</v>
      </c>
      <c r="H36" s="32">
        <v>30</v>
      </c>
      <c r="I36" s="32">
        <f t="shared" si="0"/>
        <v>45000</v>
      </c>
      <c r="J36" s="32" t="s">
        <v>136</v>
      </c>
      <c r="K36" s="32"/>
      <c r="L36" s="32"/>
      <c r="M36" s="32">
        <f t="shared" si="1"/>
        <v>0</v>
      </c>
    </row>
    <row r="37" spans="1:13" s="35" customFormat="1" ht="15" x14ac:dyDescent="0.35">
      <c r="A37" s="32" t="s">
        <v>137</v>
      </c>
      <c r="B37" s="32" t="s">
        <v>9</v>
      </c>
      <c r="C37" s="32" t="s">
        <v>138</v>
      </c>
      <c r="D37" s="33" t="s">
        <v>139</v>
      </c>
      <c r="E37" s="32" t="s">
        <v>12</v>
      </c>
      <c r="F37" s="32" t="s">
        <v>140</v>
      </c>
      <c r="G37" s="32">
        <v>60</v>
      </c>
      <c r="H37" s="32">
        <v>30</v>
      </c>
      <c r="I37" s="32">
        <f t="shared" si="0"/>
        <v>108000</v>
      </c>
      <c r="J37" s="32" t="s">
        <v>140</v>
      </c>
      <c r="K37" s="32"/>
      <c r="L37" s="32"/>
      <c r="M37" s="32">
        <f t="shared" si="1"/>
        <v>0</v>
      </c>
    </row>
    <row r="38" spans="1:13" s="25" customFormat="1" ht="15" x14ac:dyDescent="0.35">
      <c r="A38" s="51" t="s">
        <v>141</v>
      </c>
      <c r="B38" s="24" t="s">
        <v>31</v>
      </c>
      <c r="C38" s="24" t="s">
        <v>142</v>
      </c>
      <c r="D38" s="24" t="s">
        <v>143</v>
      </c>
      <c r="E38" s="24" t="s">
        <v>144</v>
      </c>
      <c r="F38" s="24" t="s">
        <v>40</v>
      </c>
      <c r="G38" s="24">
        <v>1</v>
      </c>
      <c r="H38" s="24">
        <v>10</v>
      </c>
      <c r="I38" s="24">
        <f t="shared" si="0"/>
        <v>10000</v>
      </c>
      <c r="J38" s="24" t="s">
        <v>40</v>
      </c>
      <c r="K38" s="24"/>
      <c r="L38" s="24"/>
      <c r="M38" s="24">
        <f t="shared" si="1"/>
        <v>0</v>
      </c>
    </row>
    <row r="39" spans="1:13" s="25" customFormat="1" ht="15" x14ac:dyDescent="0.35">
      <c r="A39" s="51"/>
      <c r="B39" s="24" t="s">
        <v>31</v>
      </c>
      <c r="C39" s="24" t="s">
        <v>142</v>
      </c>
      <c r="D39" s="24" t="s">
        <v>143</v>
      </c>
      <c r="E39" s="24" t="s">
        <v>144</v>
      </c>
      <c r="F39" s="24" t="s">
        <v>40</v>
      </c>
      <c r="G39" s="24">
        <v>1</v>
      </c>
      <c r="H39" s="24">
        <v>20</v>
      </c>
      <c r="I39" s="24">
        <f t="shared" si="0"/>
        <v>20000</v>
      </c>
      <c r="J39" s="24" t="s">
        <v>40</v>
      </c>
      <c r="K39" s="24"/>
      <c r="L39" s="24"/>
      <c r="M39" s="24">
        <f t="shared" si="1"/>
        <v>0</v>
      </c>
    </row>
    <row r="40" spans="1:13" s="25" customFormat="1" ht="15" x14ac:dyDescent="0.35">
      <c r="A40" s="24" t="s">
        <v>145</v>
      </c>
      <c r="B40" s="24" t="s">
        <v>9</v>
      </c>
      <c r="C40" s="24" t="s">
        <v>146</v>
      </c>
      <c r="D40" s="24" t="s">
        <v>147</v>
      </c>
      <c r="E40" s="24" t="s">
        <v>148</v>
      </c>
      <c r="F40" s="36" t="s">
        <v>149</v>
      </c>
      <c r="G40" s="36">
        <v>1</v>
      </c>
      <c r="H40" s="36">
        <v>1450</v>
      </c>
      <c r="I40" s="36">
        <f t="shared" si="0"/>
        <v>464000</v>
      </c>
      <c r="J40" s="36" t="s">
        <v>149</v>
      </c>
      <c r="K40" s="36">
        <v>1</v>
      </c>
      <c r="L40" s="36">
        <v>453</v>
      </c>
      <c r="M40" s="36">
        <f t="shared" si="1"/>
        <v>144960</v>
      </c>
    </row>
    <row r="41" spans="1:13" s="25" customFormat="1" ht="15" x14ac:dyDescent="0.35">
      <c r="A41" s="24" t="s">
        <v>150</v>
      </c>
      <c r="B41" s="24" t="s">
        <v>31</v>
      </c>
      <c r="C41" s="24" t="s">
        <v>151</v>
      </c>
      <c r="D41" s="24" t="s">
        <v>152</v>
      </c>
      <c r="E41" s="24" t="s">
        <v>34</v>
      </c>
      <c r="F41" s="24" t="s">
        <v>153</v>
      </c>
      <c r="G41" s="24">
        <v>770</v>
      </c>
      <c r="H41" s="24">
        <v>3</v>
      </c>
      <c r="I41" s="24">
        <f t="shared" si="0"/>
        <v>221760</v>
      </c>
      <c r="J41" s="24" t="s">
        <v>153</v>
      </c>
      <c r="K41" s="24">
        <v>440</v>
      </c>
      <c r="L41" s="24">
        <v>2</v>
      </c>
      <c r="M41" s="24">
        <f t="shared" si="1"/>
        <v>84480</v>
      </c>
    </row>
    <row r="42" spans="1:13" s="25" customFormat="1" ht="15" x14ac:dyDescent="0.35">
      <c r="A42" s="24" t="s">
        <v>154</v>
      </c>
      <c r="B42" s="24" t="s">
        <v>155</v>
      </c>
      <c r="C42" s="24" t="s">
        <v>156</v>
      </c>
      <c r="D42" s="24" t="s">
        <v>157</v>
      </c>
      <c r="E42" s="24" t="s">
        <v>10</v>
      </c>
      <c r="F42" s="24" t="s">
        <v>158</v>
      </c>
      <c r="G42" s="24">
        <v>1</v>
      </c>
      <c r="H42" s="24">
        <v>2</v>
      </c>
      <c r="I42" s="24">
        <f t="shared" si="0"/>
        <v>14000</v>
      </c>
      <c r="J42" s="24" t="s">
        <v>158</v>
      </c>
      <c r="K42" s="24"/>
      <c r="L42" s="24"/>
      <c r="M42" s="24">
        <f t="shared" si="1"/>
        <v>0</v>
      </c>
    </row>
    <row r="43" spans="1:13" s="25" customFormat="1" ht="15" x14ac:dyDescent="0.35">
      <c r="A43" s="24" t="s">
        <v>159</v>
      </c>
      <c r="B43" s="24" t="s">
        <v>9</v>
      </c>
      <c r="C43" s="24" t="s">
        <v>160</v>
      </c>
      <c r="D43" s="24" t="s">
        <v>161</v>
      </c>
      <c r="E43" s="24" t="s">
        <v>86</v>
      </c>
      <c r="F43" s="24" t="s">
        <v>162</v>
      </c>
      <c r="G43" s="24">
        <v>2</v>
      </c>
      <c r="H43" s="24">
        <v>20</v>
      </c>
      <c r="I43" s="24">
        <f t="shared" si="0"/>
        <v>4000</v>
      </c>
      <c r="J43" s="24" t="s">
        <v>162</v>
      </c>
      <c r="K43" s="24"/>
      <c r="L43" s="24"/>
      <c r="M43" s="24">
        <f t="shared" si="1"/>
        <v>0</v>
      </c>
    </row>
    <row r="44" spans="1:13" s="25" customFormat="1" ht="15" x14ac:dyDescent="0.35">
      <c r="A44" s="24" t="s">
        <v>163</v>
      </c>
      <c r="B44" s="24" t="s">
        <v>9</v>
      </c>
      <c r="C44" s="24" t="s">
        <v>164</v>
      </c>
      <c r="D44" s="24" t="s">
        <v>165</v>
      </c>
      <c r="E44" s="24" t="s">
        <v>166</v>
      </c>
      <c r="F44" s="24" t="s">
        <v>167</v>
      </c>
      <c r="G44" s="24">
        <v>2</v>
      </c>
      <c r="H44" s="24">
        <v>20</v>
      </c>
      <c r="I44" s="24">
        <f t="shared" si="0"/>
        <v>8000</v>
      </c>
      <c r="J44" s="24" t="s">
        <v>167</v>
      </c>
      <c r="K44" s="24">
        <v>2</v>
      </c>
      <c r="L44" s="24">
        <v>1</v>
      </c>
      <c r="M44" s="24">
        <f t="shared" si="1"/>
        <v>400</v>
      </c>
    </row>
    <row r="45" spans="1:13" s="25" customFormat="1" ht="15" x14ac:dyDescent="0.35">
      <c r="A45" s="24" t="s">
        <v>168</v>
      </c>
      <c r="B45" s="24" t="s">
        <v>9</v>
      </c>
      <c r="C45" s="24" t="s">
        <v>169</v>
      </c>
      <c r="D45" s="24" t="s">
        <v>170</v>
      </c>
      <c r="E45" s="24" t="s">
        <v>171</v>
      </c>
      <c r="F45" s="24" t="s">
        <v>38</v>
      </c>
      <c r="G45" s="24">
        <v>1</v>
      </c>
      <c r="H45" s="24">
        <v>10</v>
      </c>
      <c r="I45" s="24">
        <f t="shared" si="0"/>
        <v>15000</v>
      </c>
      <c r="J45" s="24" t="s">
        <v>38</v>
      </c>
      <c r="K45" s="24">
        <v>0</v>
      </c>
      <c r="L45" s="24">
        <v>0</v>
      </c>
      <c r="M45" s="24">
        <f t="shared" si="1"/>
        <v>0</v>
      </c>
    </row>
    <row r="46" spans="1:13" s="25" customFormat="1" ht="15" x14ac:dyDescent="0.35">
      <c r="A46" s="24" t="s">
        <v>172</v>
      </c>
      <c r="B46" s="24" t="s">
        <v>126</v>
      </c>
      <c r="C46" s="24" t="s">
        <v>127</v>
      </c>
      <c r="D46" s="24" t="s">
        <v>128</v>
      </c>
      <c r="E46" s="24" t="s">
        <v>129</v>
      </c>
      <c r="F46" s="24" t="s">
        <v>77</v>
      </c>
      <c r="G46" s="24">
        <v>5</v>
      </c>
      <c r="H46" s="24">
        <v>50</v>
      </c>
      <c r="I46" s="24">
        <f t="shared" si="0"/>
        <v>200000</v>
      </c>
      <c r="J46" s="24" t="s">
        <v>77</v>
      </c>
      <c r="K46" s="24"/>
      <c r="L46" s="24"/>
      <c r="M46" s="24">
        <f t="shared" si="1"/>
        <v>0</v>
      </c>
    </row>
    <row r="47" spans="1:13" ht="42.75" x14ac:dyDescent="0.2">
      <c r="A47" s="37" t="s">
        <v>59</v>
      </c>
      <c r="B47" s="38" t="s">
        <v>60</v>
      </c>
      <c r="C47" s="48" t="s">
        <v>72</v>
      </c>
      <c r="D47" s="48"/>
      <c r="E47" s="48"/>
      <c r="F47" s="48"/>
      <c r="G47" s="48"/>
      <c r="H47" s="48"/>
      <c r="I47" s="39">
        <f>SUM(I3:I46)</f>
        <v>3612406</v>
      </c>
      <c r="J47" s="49" t="s">
        <v>61</v>
      </c>
      <c r="K47" s="49"/>
      <c r="L47" s="49"/>
      <c r="M47" s="40">
        <f>SUM(M3:M46)</f>
        <v>1093009.98</v>
      </c>
    </row>
    <row r="48" spans="1:13" ht="28.5" x14ac:dyDescent="0.2">
      <c r="A48" s="41" t="s">
        <v>62</v>
      </c>
      <c r="B48" s="41" t="s">
        <v>63</v>
      </c>
      <c r="C48" s="52" t="s">
        <v>64</v>
      </c>
      <c r="D48" s="52"/>
      <c r="E48" s="41"/>
      <c r="F48" s="53">
        <v>0.03</v>
      </c>
      <c r="G48" s="54"/>
      <c r="H48" s="54"/>
      <c r="I48" s="42">
        <f>(I3+I4+I5+I6+I7+I8+I9+I10+I11+I12+I13+I14+I15+I16+I17+I18+I19+I20+I21+I22+I35+I36+I37+I40+I43+I44+I45)*F48</f>
        <v>59343.78</v>
      </c>
      <c r="J48" s="55">
        <v>0.03</v>
      </c>
      <c r="K48" s="56"/>
      <c r="L48" s="56"/>
      <c r="M48" s="43">
        <f>(M3+M4+M5+M6+M7+M8+M9+M10+M11+M12+M13+M14+M15+M16+M17+M18+M19+M20+M21+M22+M35+M36+M37+M40+M43+M44+M45)*J48</f>
        <v>20679.12</v>
      </c>
    </row>
    <row r="49" spans="1:13" ht="28.5" x14ac:dyDescent="0.2">
      <c r="A49" s="41" t="s">
        <v>62</v>
      </c>
      <c r="B49" s="41" t="s">
        <v>63</v>
      </c>
      <c r="C49" s="52" t="s">
        <v>190</v>
      </c>
      <c r="D49" s="52"/>
      <c r="E49" s="41"/>
      <c r="F49" s="53">
        <v>0.06</v>
      </c>
      <c r="G49" s="54"/>
      <c r="H49" s="54"/>
      <c r="I49" s="42">
        <f>(I26+I27+I28+I29+I30+I31+I32+I33+I34+I42+I46)*F49</f>
        <v>65580</v>
      </c>
      <c r="J49" s="55">
        <v>0.06</v>
      </c>
      <c r="K49" s="56"/>
      <c r="L49" s="56"/>
      <c r="M49" s="43">
        <f>(M26+M27+M28+M29+M30+M31+M32+M33+M34+M42+M46)*J49</f>
        <v>11351.158799999999</v>
      </c>
    </row>
    <row r="50" spans="1:13" ht="14.25" x14ac:dyDescent="0.2">
      <c r="A50" s="41" t="s">
        <v>65</v>
      </c>
      <c r="B50" s="41" t="s">
        <v>66</v>
      </c>
      <c r="C50" s="52" t="s">
        <v>204</v>
      </c>
      <c r="D50" s="52"/>
      <c r="E50" s="41"/>
      <c r="F50" s="53">
        <v>0.06</v>
      </c>
      <c r="G50" s="54"/>
      <c r="H50" s="54"/>
      <c r="I50" s="42">
        <f>(I47+I49+I48)*F50</f>
        <v>224239.78679999997</v>
      </c>
      <c r="J50" s="55">
        <v>0.06</v>
      </c>
      <c r="K50" s="56"/>
      <c r="L50" s="56"/>
      <c r="M50" s="43">
        <f>(M47+M49+M48)*J50</f>
        <v>67502.415528000012</v>
      </c>
    </row>
    <row r="51" spans="1:13" ht="14.25" x14ac:dyDescent="0.2">
      <c r="A51" s="41" t="s">
        <v>67</v>
      </c>
      <c r="B51" s="54" t="s">
        <v>68</v>
      </c>
      <c r="C51" s="54"/>
      <c r="D51" s="54"/>
      <c r="E51" s="54"/>
      <c r="F51" s="54"/>
      <c r="G51" s="54"/>
      <c r="H51" s="54"/>
      <c r="I51" s="42">
        <f>I48+I49+I50</f>
        <v>349163.56679999997</v>
      </c>
      <c r="J51" s="57"/>
      <c r="K51" s="57"/>
      <c r="L51" s="57"/>
      <c r="M51" s="43">
        <f>M48+M49+M50</f>
        <v>99532.694328000012</v>
      </c>
    </row>
    <row r="52" spans="1:13" ht="14.25" x14ac:dyDescent="0.2">
      <c r="A52" s="59" t="s">
        <v>69</v>
      </c>
      <c r="B52" s="59"/>
      <c r="C52" s="59"/>
      <c r="D52" s="59"/>
      <c r="E52" s="59"/>
      <c r="F52" s="59"/>
      <c r="G52" s="59"/>
      <c r="H52" s="59"/>
      <c r="I52" s="44">
        <v>3961569</v>
      </c>
      <c r="J52" s="58" t="s">
        <v>69</v>
      </c>
      <c r="K52" s="58"/>
      <c r="L52" s="58"/>
      <c r="M52" s="44">
        <f>M47+M51</f>
        <v>1192542.6743280001</v>
      </c>
    </row>
  </sheetData>
  <mergeCells count="22">
    <mergeCell ref="J52:L52"/>
    <mergeCell ref="B51:H51"/>
    <mergeCell ref="A52:H52"/>
    <mergeCell ref="C50:D50"/>
    <mergeCell ref="F50:H50"/>
    <mergeCell ref="C48:D48"/>
    <mergeCell ref="F48:H48"/>
    <mergeCell ref="J48:L48"/>
    <mergeCell ref="J50:L50"/>
    <mergeCell ref="J51:L51"/>
    <mergeCell ref="C49:D49"/>
    <mergeCell ref="F49:H49"/>
    <mergeCell ref="J49:L49"/>
    <mergeCell ref="A1:M1"/>
    <mergeCell ref="C2:D2"/>
    <mergeCell ref="C47:H47"/>
    <mergeCell ref="J47:L47"/>
    <mergeCell ref="A17:A18"/>
    <mergeCell ref="A26:A30"/>
    <mergeCell ref="A31:A32"/>
    <mergeCell ref="A33:A34"/>
    <mergeCell ref="A38:A39"/>
  </mergeCells>
  <phoneticPr fontId="1" type="noConversion"/>
  <conditionalFormatting sqref="A1 A2:C2 A47:C48 E48:F48 B51 J48 I47:I48 E2:M2 M47 J50 E50:F50 B50:C50 I50:I52 A50:A52">
    <cfRule type="expression" dxfId="41" priority="68">
      <formula>IF(#REF!="I. 不含第四方的项目",1,)</formula>
    </cfRule>
  </conditionalFormatting>
  <conditionalFormatting sqref="B50:C50 E50:F50">
    <cfRule type="expression" dxfId="40" priority="67">
      <formula>IF(#REF!="III.含第四方的项目，HCO为增值税纳税人可开具增值税专用发票（有HCO税费而第四方税费为零）",1,)</formula>
    </cfRule>
  </conditionalFormatting>
  <conditionalFormatting sqref="I50:J50">
    <cfRule type="expression" dxfId="39" priority="64">
      <formula>IF(#REF!="III.含第四方的项目，HCO为增值税纳税人可开具增值税专用发票（有HCO税费而第四方税费为零）",1,)</formula>
    </cfRule>
  </conditionalFormatting>
  <conditionalFormatting sqref="M52">
    <cfRule type="expression" dxfId="38" priority="61">
      <formula>IF(#REF!="I. 不含第四方的项目",1,)</formula>
    </cfRule>
  </conditionalFormatting>
  <conditionalFormatting sqref="I18:I26 I36 A19:H26 A13:H16 B18:H18 A31:I31 A33:I33 A37:I38 A40:I46 B32:H32 A35:H36 B39:H39 J18:M25 J26:K27 M26:M27">
    <cfRule type="expression" dxfId="37" priority="59">
      <formula>IF($H$5="I. 不含第四方的项目",1,)</formula>
    </cfRule>
  </conditionalFormatting>
  <conditionalFormatting sqref="I13:I16">
    <cfRule type="expression" dxfId="36" priority="58">
      <formula>IF($H$5="I. 不含第四方的项目",1,)</formula>
    </cfRule>
  </conditionalFormatting>
  <conditionalFormatting sqref="A3:I12">
    <cfRule type="expression" dxfId="35" priority="60">
      <formula>IF($H$5="I. 不含第四方的项目",1,)</formula>
    </cfRule>
  </conditionalFormatting>
  <conditionalFormatting sqref="I17">
    <cfRule type="expression" dxfId="34" priority="56">
      <formula>IF($H$5="I. 不含第四方的项目",1,)</formula>
    </cfRule>
  </conditionalFormatting>
  <conditionalFormatting sqref="A17:H17">
    <cfRule type="expression" dxfId="33" priority="57">
      <formula>IF($H$5="I. 不含第四方的项目",1,)</formula>
    </cfRule>
  </conditionalFormatting>
  <conditionalFormatting sqref="I30">
    <cfRule type="expression" dxfId="32" priority="54">
      <formula>IF($H$5="I. 不含第四方的项目",1,)</formula>
    </cfRule>
  </conditionalFormatting>
  <conditionalFormatting sqref="B30:H30">
    <cfRule type="expression" dxfId="31" priority="55">
      <formula>IF($H$5="I. 不含第四方的项目",1,)</formula>
    </cfRule>
  </conditionalFormatting>
  <conditionalFormatting sqref="I28">
    <cfRule type="expression" dxfId="30" priority="52">
      <formula>IF($H$5="I. 不含第四方的项目",1,)</formula>
    </cfRule>
  </conditionalFormatting>
  <conditionalFormatting sqref="B28:H28">
    <cfRule type="expression" dxfId="29" priority="53">
      <formula>IF($H$5="I. 不含第四方的项目",1,)</formula>
    </cfRule>
  </conditionalFormatting>
  <conditionalFormatting sqref="I32">
    <cfRule type="expression" dxfId="28" priority="50">
      <formula>IF($H$5="I. 不含第四方的项目",1,)</formula>
    </cfRule>
  </conditionalFormatting>
  <conditionalFormatting sqref="M30">
    <cfRule type="expression" dxfId="27" priority="29">
      <formula>IF($H$5="I. 不含第四方的项目",1,)</formula>
    </cfRule>
  </conditionalFormatting>
  <conditionalFormatting sqref="I34">
    <cfRule type="expression" dxfId="26" priority="48">
      <formula>IF($H$5="I. 不含第四方的项目",1,)</formula>
    </cfRule>
  </conditionalFormatting>
  <conditionalFormatting sqref="B34:H34">
    <cfRule type="expression" dxfId="25" priority="49">
      <formula>IF($H$5="I. 不含第四方的项目",1,)</formula>
    </cfRule>
  </conditionalFormatting>
  <conditionalFormatting sqref="I35">
    <cfRule type="expression" dxfId="24" priority="42">
      <formula>IF($H$5="I. 不含第四方的项目",1,)</formula>
    </cfRule>
  </conditionalFormatting>
  <conditionalFormatting sqref="M39">
    <cfRule type="expression" dxfId="23" priority="18">
      <formula>IF($H$5="I. 不含第四方的项目",1,)</formula>
    </cfRule>
  </conditionalFormatting>
  <conditionalFormatting sqref="I39">
    <cfRule type="expression" dxfId="22" priority="40">
      <formula>IF($H$5="I. 不含第四方的项目",1,)</formula>
    </cfRule>
  </conditionalFormatting>
  <conditionalFormatting sqref="M35">
    <cfRule type="expression" dxfId="21" priority="19">
      <formula>IF($H$5="I. 不含第四方的项目",1,)</formula>
    </cfRule>
  </conditionalFormatting>
  <conditionalFormatting sqref="I27">
    <cfRule type="expression" dxfId="20" priority="38">
      <formula>IF($H$5="I. 不含第四方的项目",1,)</formula>
    </cfRule>
  </conditionalFormatting>
  <conditionalFormatting sqref="B27:H27">
    <cfRule type="expression" dxfId="19" priority="39">
      <formula>IF($H$5="I. 不含第四方的项目",1,)</formula>
    </cfRule>
  </conditionalFormatting>
  <conditionalFormatting sqref="I29">
    <cfRule type="expression" dxfId="18" priority="36">
      <formula>IF($H$5="I. 不含第四方的项目",1,)</formula>
    </cfRule>
  </conditionalFormatting>
  <conditionalFormatting sqref="B29:H29">
    <cfRule type="expression" dxfId="17" priority="37">
      <formula>IF($H$5="I. 不含第四方的项目",1,)</formula>
    </cfRule>
  </conditionalFormatting>
  <conditionalFormatting sqref="M29">
    <cfRule type="expression" dxfId="16" priority="14">
      <formula>IF($H$5="I. 不含第四方的项目",1,)</formula>
    </cfRule>
  </conditionalFormatting>
  <conditionalFormatting sqref="M36 J13:L16 J31:M31 J33:M33 J37:M38 J40:M46 J32:L32 J35:L36 J39:L39">
    <cfRule type="expression" dxfId="15" priority="34">
      <formula>IF($H$5="I. 不含第四方的项目",1,)</formula>
    </cfRule>
  </conditionalFormatting>
  <conditionalFormatting sqref="M13:M16">
    <cfRule type="expression" dxfId="14" priority="33">
      <formula>IF($H$5="I. 不含第四方的项目",1,)</formula>
    </cfRule>
  </conditionalFormatting>
  <conditionalFormatting sqref="J3:M12">
    <cfRule type="expression" dxfId="13" priority="35">
      <formula>IF($H$5="I. 不含第四方的项目",1,)</formula>
    </cfRule>
  </conditionalFormatting>
  <conditionalFormatting sqref="M17">
    <cfRule type="expression" dxfId="12" priority="31">
      <formula>IF($H$5="I. 不含第四方的项目",1,)</formula>
    </cfRule>
  </conditionalFormatting>
  <conditionalFormatting sqref="J17:L17">
    <cfRule type="expression" dxfId="11" priority="32">
      <formula>IF($H$5="I. 不含第四方的项目",1,)</formula>
    </cfRule>
  </conditionalFormatting>
  <conditionalFormatting sqref="J30:L30">
    <cfRule type="expression" dxfId="10" priority="30">
      <formula>IF($H$5="I. 不含第四方的项目",1,)</formula>
    </cfRule>
  </conditionalFormatting>
  <conditionalFormatting sqref="M28">
    <cfRule type="expression" dxfId="9" priority="27">
      <formula>IF($H$5="I. 不含第四方的项目",1,)</formula>
    </cfRule>
  </conditionalFormatting>
  <conditionalFormatting sqref="J28:L28">
    <cfRule type="expression" dxfId="8" priority="28">
      <formula>IF($H$5="I. 不含第四方的项目",1,)</formula>
    </cfRule>
  </conditionalFormatting>
  <conditionalFormatting sqref="M32">
    <cfRule type="expression" dxfId="7" priority="26">
      <formula>IF($H$5="I. 不含第四方的项目",1,)</formula>
    </cfRule>
  </conditionalFormatting>
  <conditionalFormatting sqref="M34">
    <cfRule type="expression" dxfId="6" priority="24">
      <formula>IF($H$5="I. 不含第四方的项目",1,)</formula>
    </cfRule>
  </conditionalFormatting>
  <conditionalFormatting sqref="J34:L34">
    <cfRule type="expression" dxfId="5" priority="25">
      <formula>IF($H$5="I. 不含第四方的项目",1,)</formula>
    </cfRule>
  </conditionalFormatting>
  <conditionalFormatting sqref="J29:L29">
    <cfRule type="expression" dxfId="4" priority="15">
      <formula>IF($H$5="I. 不含第四方的项目",1,)</formula>
    </cfRule>
  </conditionalFormatting>
  <conditionalFormatting sqref="A49:C49 E49:F49 I49:J49">
    <cfRule type="expression" dxfId="3" priority="13">
      <formula>IF(#REF!="I. 不含第四方的项目",1,)</formula>
    </cfRule>
  </conditionalFormatting>
  <conditionalFormatting sqref="M49">
    <cfRule type="expression" dxfId="2" priority="7">
      <formula>IF(#REF!="I. 不含第四方的项目",1,)</formula>
    </cfRule>
  </conditionalFormatting>
  <conditionalFormatting sqref="M48 M50:M51">
    <cfRule type="expression" dxfId="1" priority="9">
      <formula>IF(#REF!="I. 不含第四方的项目",1,)</formula>
    </cfRule>
  </conditionalFormatting>
  <conditionalFormatting sqref="M50">
    <cfRule type="expression" dxfId="0" priority="8">
      <formula>IF(#REF!="III.含第四方的项目，HCO为增值税纳税人可开具增值税专用发票（有HCO税费而第四方税费为零）",1,)</formula>
    </cfRule>
  </conditionalFormatting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workbookViewId="0">
      <selection activeCell="D24" sqref="D24:H24"/>
    </sheetView>
  </sheetViews>
  <sheetFormatPr defaultRowHeight="14.25" x14ac:dyDescent="0.2"/>
  <cols>
    <col min="1" max="1" width="9" style="1"/>
    <col min="2" max="2" width="15.625" style="10" customWidth="1"/>
    <col min="3" max="7" width="9" style="5"/>
    <col min="8" max="8" width="11.375" style="5" customWidth="1"/>
  </cols>
  <sheetData>
    <row r="1" spans="1:9" ht="29.25" customHeight="1" x14ac:dyDescent="0.2">
      <c r="A1" s="64" t="s">
        <v>205</v>
      </c>
      <c r="B1" s="64"/>
      <c r="C1" s="64"/>
      <c r="D1" s="64"/>
      <c r="E1" s="64"/>
      <c r="F1" s="64"/>
      <c r="G1" s="64"/>
      <c r="H1" s="64"/>
      <c r="I1" s="64"/>
    </row>
    <row r="2" spans="1:9" s="5" customFormat="1" x14ac:dyDescent="0.2">
      <c r="A2" s="3" t="s">
        <v>174</v>
      </c>
      <c r="B2" s="3" t="s">
        <v>175</v>
      </c>
      <c r="C2" s="4" t="s">
        <v>200</v>
      </c>
      <c r="D2" s="4" t="s">
        <v>176</v>
      </c>
      <c r="E2" s="4" t="s">
        <v>116</v>
      </c>
      <c r="F2" s="4" t="s">
        <v>177</v>
      </c>
      <c r="G2" s="4" t="s">
        <v>178</v>
      </c>
      <c r="H2" s="4" t="s">
        <v>179</v>
      </c>
      <c r="I2" s="4" t="s">
        <v>195</v>
      </c>
    </row>
    <row r="3" spans="1:9" x14ac:dyDescent="0.2">
      <c r="A3" s="60">
        <v>45019</v>
      </c>
      <c r="B3" s="62" t="s">
        <v>182</v>
      </c>
      <c r="C3" s="6"/>
      <c r="D3" s="6"/>
      <c r="E3" s="6"/>
      <c r="F3" s="6"/>
      <c r="G3" s="6"/>
      <c r="H3" s="6">
        <v>75.44</v>
      </c>
      <c r="I3" s="13" t="s">
        <v>196</v>
      </c>
    </row>
    <row r="4" spans="1:9" x14ac:dyDescent="0.2">
      <c r="A4" s="61"/>
      <c r="B4" s="63"/>
      <c r="C4" s="6"/>
      <c r="D4" s="6"/>
      <c r="E4" s="6"/>
      <c r="F4" s="6"/>
      <c r="G4" s="6"/>
      <c r="H4" s="6">
        <v>353.35</v>
      </c>
      <c r="I4" s="13" t="s">
        <v>196</v>
      </c>
    </row>
    <row r="5" spans="1:9" x14ac:dyDescent="0.2">
      <c r="A5" s="14">
        <v>45066</v>
      </c>
      <c r="B5" s="15" t="s">
        <v>185</v>
      </c>
      <c r="C5" s="6" t="s">
        <v>208</v>
      </c>
      <c r="D5" s="6"/>
      <c r="E5" s="6"/>
      <c r="F5" s="6"/>
      <c r="G5" s="6">
        <v>124</v>
      </c>
      <c r="H5" s="6"/>
      <c r="I5" s="13" t="s">
        <v>197</v>
      </c>
    </row>
    <row r="6" spans="1:9" x14ac:dyDescent="0.2">
      <c r="A6" s="8">
        <v>45070</v>
      </c>
      <c r="B6" s="9" t="s">
        <v>186</v>
      </c>
      <c r="C6" s="6"/>
      <c r="D6" s="6"/>
      <c r="E6" s="6"/>
      <c r="F6" s="6"/>
      <c r="G6" s="6"/>
      <c r="H6" s="6">
        <v>19.21</v>
      </c>
      <c r="I6" s="13" t="s">
        <v>196</v>
      </c>
    </row>
    <row r="7" spans="1:9" x14ac:dyDescent="0.2">
      <c r="A7" s="8">
        <v>45090</v>
      </c>
      <c r="B7" s="9" t="s">
        <v>187</v>
      </c>
      <c r="C7" s="6"/>
      <c r="D7" s="6"/>
      <c r="E7" s="6"/>
      <c r="F7" s="6"/>
      <c r="G7" s="6">
        <v>83</v>
      </c>
      <c r="H7" s="6"/>
      <c r="I7" s="13"/>
    </row>
    <row r="8" spans="1:9" x14ac:dyDescent="0.2">
      <c r="A8" s="14" t="s">
        <v>198</v>
      </c>
      <c r="B8" s="16" t="s">
        <v>193</v>
      </c>
      <c r="C8" s="6" t="s">
        <v>207</v>
      </c>
      <c r="D8" s="6"/>
      <c r="E8" s="6"/>
      <c r="F8" s="6"/>
      <c r="G8" s="6"/>
      <c r="H8" s="6">
        <v>52.56</v>
      </c>
      <c r="I8" s="13"/>
    </row>
    <row r="9" spans="1:9" x14ac:dyDescent="0.2">
      <c r="A9" s="8">
        <v>45156</v>
      </c>
      <c r="B9" s="9" t="s">
        <v>199</v>
      </c>
      <c r="C9" s="6" t="s">
        <v>206</v>
      </c>
      <c r="D9" s="6"/>
      <c r="E9" s="6"/>
      <c r="F9" s="6"/>
      <c r="G9" s="6">
        <v>52</v>
      </c>
      <c r="H9" s="6">
        <v>211.18</v>
      </c>
      <c r="I9" s="13"/>
    </row>
    <row r="10" spans="1:9" x14ac:dyDescent="0.2">
      <c r="A10" s="8"/>
      <c r="B10" s="9"/>
      <c r="C10" s="6" t="s">
        <v>209</v>
      </c>
      <c r="D10" s="6"/>
      <c r="E10" s="6"/>
      <c r="F10" s="6"/>
      <c r="G10" s="6"/>
      <c r="H10" s="6">
        <v>11</v>
      </c>
      <c r="I10" s="13"/>
    </row>
    <row r="11" spans="1:9" x14ac:dyDescent="0.2">
      <c r="A11" s="8">
        <v>45163</v>
      </c>
      <c r="B11" s="9" t="s">
        <v>201</v>
      </c>
      <c r="C11" s="6"/>
      <c r="D11" s="6"/>
      <c r="E11" s="6"/>
      <c r="F11" s="6"/>
      <c r="G11" s="6">
        <v>2644</v>
      </c>
      <c r="H11" s="6"/>
      <c r="I11" s="13"/>
    </row>
    <row r="12" spans="1:9" x14ac:dyDescent="0.2">
      <c r="A12" s="8">
        <v>45183</v>
      </c>
      <c r="B12" s="9" t="s">
        <v>203</v>
      </c>
      <c r="C12" s="6"/>
      <c r="D12" s="6"/>
      <c r="E12" s="6"/>
      <c r="F12" s="6"/>
      <c r="G12" s="6"/>
      <c r="H12" s="6">
        <v>27</v>
      </c>
      <c r="I12" s="13"/>
    </row>
    <row r="13" spans="1:9" x14ac:dyDescent="0.2">
      <c r="A13" s="2"/>
      <c r="B13" s="9"/>
      <c r="C13" s="6"/>
      <c r="D13" s="6"/>
      <c r="E13" s="6"/>
      <c r="F13" s="6"/>
      <c r="G13" s="6"/>
      <c r="H13" s="6"/>
      <c r="I13" s="13"/>
    </row>
    <row r="14" spans="1:9" x14ac:dyDescent="0.2">
      <c r="A14" s="2"/>
      <c r="B14" s="9"/>
      <c r="C14" s="6"/>
      <c r="D14" s="6"/>
      <c r="E14" s="6"/>
      <c r="F14" s="6"/>
      <c r="G14" s="6"/>
      <c r="H14" s="6"/>
      <c r="I14" s="13"/>
    </row>
    <row r="15" spans="1:9" x14ac:dyDescent="0.2">
      <c r="A15" s="2"/>
      <c r="B15" s="9"/>
      <c r="C15" s="6"/>
      <c r="D15" s="6"/>
      <c r="E15" s="6"/>
      <c r="F15" s="6"/>
      <c r="G15" s="6"/>
      <c r="H15" s="6"/>
      <c r="I15" s="13"/>
    </row>
    <row r="16" spans="1:9" x14ac:dyDescent="0.2">
      <c r="A16" s="2"/>
      <c r="B16" s="9"/>
      <c r="C16" s="6"/>
      <c r="D16" s="6"/>
      <c r="E16" s="6"/>
      <c r="F16" s="6"/>
      <c r="G16" s="6"/>
      <c r="H16" s="6"/>
      <c r="I16" s="13"/>
    </row>
    <row r="17" spans="1:9" x14ac:dyDescent="0.2">
      <c r="A17" s="2"/>
      <c r="B17" s="9"/>
      <c r="C17" s="6"/>
      <c r="D17" s="6"/>
      <c r="E17" s="6"/>
      <c r="F17" s="6"/>
      <c r="G17" s="6"/>
      <c r="H17" s="6"/>
      <c r="I17" s="13"/>
    </row>
    <row r="18" spans="1:9" x14ac:dyDescent="0.2">
      <c r="A18" s="1" t="s">
        <v>188</v>
      </c>
      <c r="D18" s="5">
        <f>SUM(D3:D17)</f>
        <v>0</v>
      </c>
      <c r="E18" s="5">
        <f>SUM(E3:E17)</f>
        <v>0</v>
      </c>
      <c r="F18" s="5">
        <f>SUM(F3:F17)</f>
        <v>0</v>
      </c>
      <c r="G18" s="5">
        <f>SUM(G3:G17)</f>
        <v>2903</v>
      </c>
      <c r="H18" s="5">
        <f>SUM(H3:H17)</f>
        <v>749.74</v>
      </c>
      <c r="I18" s="5"/>
    </row>
    <row r="19" spans="1:9" x14ac:dyDescent="0.2">
      <c r="A19" s="1" t="s">
        <v>71</v>
      </c>
      <c r="I19" s="5">
        <f>SUM(D18:H19)</f>
        <v>3652.74</v>
      </c>
    </row>
    <row r="20" spans="1:9" x14ac:dyDescent="0.2">
      <c r="A20" s="3" t="s">
        <v>174</v>
      </c>
      <c r="B20" s="3" t="s">
        <v>175</v>
      </c>
      <c r="C20" s="3"/>
      <c r="D20" s="4" t="s">
        <v>176</v>
      </c>
      <c r="E20" s="4" t="s">
        <v>116</v>
      </c>
      <c r="F20" s="4" t="s">
        <v>177</v>
      </c>
      <c r="G20" s="4" t="s">
        <v>178</v>
      </c>
      <c r="H20" s="4" t="s">
        <v>179</v>
      </c>
      <c r="I20" s="11"/>
    </row>
    <row r="21" spans="1:9" x14ac:dyDescent="0.2">
      <c r="A21" s="8">
        <v>45125</v>
      </c>
      <c r="B21" s="9" t="s">
        <v>191</v>
      </c>
      <c r="C21" s="9"/>
      <c r="D21" s="6">
        <v>89752</v>
      </c>
      <c r="E21" s="6">
        <v>11452</v>
      </c>
      <c r="F21" s="6">
        <v>16282</v>
      </c>
      <c r="G21" s="6"/>
      <c r="H21" s="6">
        <v>39016.400000000001</v>
      </c>
    </row>
    <row r="22" spans="1:9" x14ac:dyDescent="0.2">
      <c r="A22" s="8"/>
      <c r="B22" s="9"/>
      <c r="C22" s="9"/>
      <c r="D22" s="6"/>
      <c r="E22" s="6"/>
      <c r="F22" s="6">
        <v>8040</v>
      </c>
      <c r="G22" s="6">
        <v>20400</v>
      </c>
      <c r="H22" s="6"/>
    </row>
    <row r="23" spans="1:9" x14ac:dyDescent="0.2">
      <c r="A23" s="8"/>
      <c r="B23" s="9"/>
      <c r="C23" s="2" t="s">
        <v>202</v>
      </c>
      <c r="D23" s="6"/>
      <c r="E23" s="6"/>
      <c r="F23" s="6"/>
      <c r="G23" s="6">
        <v>388</v>
      </c>
      <c r="H23" s="6">
        <v>202.84</v>
      </c>
    </row>
    <row r="24" spans="1:9" x14ac:dyDescent="0.2">
      <c r="A24" s="1" t="s">
        <v>188</v>
      </c>
      <c r="C24" s="10"/>
      <c r="D24" s="5">
        <f>SUM(D21:D23)</f>
        <v>89752</v>
      </c>
      <c r="E24" s="5">
        <f>SUM(E21:E23)</f>
        <v>11452</v>
      </c>
      <c r="F24" s="5">
        <f>SUM(F21:F23)</f>
        <v>24322</v>
      </c>
      <c r="G24" s="5">
        <f>SUM(G22:G23)</f>
        <v>20788</v>
      </c>
      <c r="H24" s="5">
        <f>SUM(H21:H23)</f>
        <v>39219.24</v>
      </c>
    </row>
    <row r="25" spans="1:9" x14ac:dyDescent="0.2">
      <c r="A25"/>
      <c r="B25"/>
      <c r="C25"/>
      <c r="D25"/>
      <c r="E25"/>
      <c r="F25"/>
      <c r="G25"/>
      <c r="H25"/>
    </row>
    <row r="26" spans="1:9" x14ac:dyDescent="0.2">
      <c r="A26" s="12"/>
      <c r="B26"/>
      <c r="C26"/>
      <c r="D26"/>
      <c r="E26"/>
      <c r="F26"/>
      <c r="G26"/>
      <c r="H26"/>
    </row>
    <row r="27" spans="1:9" x14ac:dyDescent="0.2">
      <c r="A27"/>
      <c r="B27"/>
      <c r="C27"/>
      <c r="D27"/>
      <c r="E27"/>
      <c r="F27"/>
      <c r="G27"/>
      <c r="H27"/>
    </row>
    <row r="28" spans="1:9" x14ac:dyDescent="0.2">
      <c r="A28"/>
      <c r="B28"/>
      <c r="C28"/>
      <c r="D28"/>
      <c r="E28"/>
      <c r="F28"/>
      <c r="G28"/>
      <c r="H28"/>
    </row>
    <row r="29" spans="1:9" x14ac:dyDescent="0.2">
      <c r="A29"/>
      <c r="B29"/>
      <c r="C29"/>
      <c r="D29"/>
      <c r="E29"/>
      <c r="F29"/>
      <c r="G29"/>
      <c r="H29"/>
    </row>
    <row r="30" spans="1:9" x14ac:dyDescent="0.2">
      <c r="A30"/>
      <c r="B30"/>
      <c r="C30"/>
      <c r="D30"/>
      <c r="E30"/>
      <c r="F30"/>
      <c r="G30"/>
      <c r="H30"/>
    </row>
    <row r="31" spans="1:9" x14ac:dyDescent="0.2">
      <c r="A31"/>
      <c r="B31"/>
      <c r="C31"/>
      <c r="D31"/>
      <c r="E31"/>
      <c r="F31"/>
      <c r="G31"/>
      <c r="H31"/>
    </row>
    <row r="32" spans="1:9" x14ac:dyDescent="0.2">
      <c r="A32"/>
      <c r="B32"/>
      <c r="C32"/>
      <c r="D32"/>
      <c r="E32"/>
      <c r="F32"/>
      <c r="G32"/>
      <c r="H32"/>
    </row>
  </sheetData>
  <mergeCells count="3">
    <mergeCell ref="A3:A4"/>
    <mergeCell ref="B3:B4"/>
    <mergeCell ref="A1:I1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7"/>
  <sheetViews>
    <sheetView workbookViewId="0">
      <pane xSplit="2" ySplit="1" topLeftCell="C50" activePane="bottomRight" state="frozen"/>
      <selection pane="topRight" activeCell="C1" sqref="C1"/>
      <selection pane="bottomLeft" activeCell="A2" sqref="A2"/>
      <selection pane="bottomRight" activeCell="B64" sqref="B64"/>
    </sheetView>
  </sheetViews>
  <sheetFormatPr defaultRowHeight="14.25" x14ac:dyDescent="0.2"/>
  <cols>
    <col min="1" max="1" width="9" style="1"/>
    <col min="2" max="2" width="37.5" style="10" customWidth="1"/>
    <col min="3" max="7" width="9" style="5"/>
  </cols>
  <sheetData>
    <row r="1" spans="1:7" s="5" customFormat="1" x14ac:dyDescent="0.2">
      <c r="A1" s="3" t="s">
        <v>174</v>
      </c>
      <c r="B1" s="3" t="s">
        <v>175</v>
      </c>
      <c r="C1" s="4" t="s">
        <v>176</v>
      </c>
      <c r="D1" s="4" t="s">
        <v>116</v>
      </c>
      <c r="E1" s="4" t="s">
        <v>177</v>
      </c>
      <c r="F1" s="4" t="s">
        <v>178</v>
      </c>
      <c r="G1" s="4" t="s">
        <v>179</v>
      </c>
    </row>
    <row r="2" spans="1:7" x14ac:dyDescent="0.2">
      <c r="A2" s="60">
        <v>45014</v>
      </c>
      <c r="B2" s="62" t="s">
        <v>180</v>
      </c>
      <c r="C2" s="6"/>
      <c r="D2" s="6"/>
      <c r="E2" s="6"/>
      <c r="F2" s="6">
        <v>33</v>
      </c>
      <c r="G2" s="6"/>
    </row>
    <row r="3" spans="1:7" x14ac:dyDescent="0.2">
      <c r="A3" s="65"/>
      <c r="B3" s="63"/>
      <c r="C3" s="6"/>
      <c r="D3" s="6"/>
      <c r="E3" s="6"/>
      <c r="F3" s="6"/>
      <c r="G3" s="6"/>
    </row>
    <row r="4" spans="1:7" x14ac:dyDescent="0.2">
      <c r="A4" s="66"/>
      <c r="B4" s="67"/>
      <c r="C4" s="6"/>
      <c r="D4" s="6"/>
      <c r="E4" s="6"/>
      <c r="F4" s="6"/>
      <c r="G4" s="6"/>
    </row>
    <row r="5" spans="1:7" x14ac:dyDescent="0.2">
      <c r="A5" s="60">
        <v>45016</v>
      </c>
      <c r="B5" s="62" t="s">
        <v>181</v>
      </c>
      <c r="C5" s="6">
        <v>1180</v>
      </c>
      <c r="D5" s="6"/>
      <c r="E5" s="6"/>
      <c r="F5" s="6"/>
      <c r="G5" s="6"/>
    </row>
    <row r="6" spans="1:7" x14ac:dyDescent="0.2">
      <c r="A6" s="65"/>
      <c r="B6" s="63"/>
      <c r="C6" s="6"/>
      <c r="D6" s="6">
        <v>463</v>
      </c>
      <c r="E6" s="6"/>
      <c r="F6" s="6"/>
      <c r="G6" s="6"/>
    </row>
    <row r="7" spans="1:7" x14ac:dyDescent="0.2">
      <c r="A7" s="65"/>
      <c r="B7" s="63"/>
      <c r="C7" s="6"/>
      <c r="D7" s="6">
        <v>356</v>
      </c>
      <c r="E7" s="6"/>
      <c r="F7" s="6"/>
      <c r="G7" s="6"/>
    </row>
    <row r="8" spans="1:7" x14ac:dyDescent="0.2">
      <c r="A8" s="65"/>
      <c r="B8" s="63"/>
      <c r="C8" s="6"/>
      <c r="D8" s="6">
        <v>138.5</v>
      </c>
      <c r="E8" s="6"/>
      <c r="F8" s="6"/>
      <c r="G8" s="6"/>
    </row>
    <row r="9" spans="1:7" x14ac:dyDescent="0.2">
      <c r="A9" s="65"/>
      <c r="B9" s="63"/>
      <c r="C9" s="6">
        <v>792</v>
      </c>
      <c r="D9" s="6"/>
      <c r="E9" s="6"/>
      <c r="F9" s="6"/>
      <c r="G9" s="6"/>
    </row>
    <row r="10" spans="1:7" x14ac:dyDescent="0.2">
      <c r="A10" s="65"/>
      <c r="B10" s="63"/>
      <c r="C10" s="6">
        <v>2280</v>
      </c>
      <c r="D10" s="6"/>
      <c r="E10" s="6"/>
      <c r="F10" s="6"/>
      <c r="G10" s="6"/>
    </row>
    <row r="11" spans="1:7" x14ac:dyDescent="0.2">
      <c r="A11" s="65"/>
      <c r="B11" s="63"/>
      <c r="C11" s="6">
        <v>1325</v>
      </c>
      <c r="D11" s="6"/>
      <c r="E11" s="6"/>
      <c r="F11" s="6"/>
      <c r="G11" s="6"/>
    </row>
    <row r="12" spans="1:7" x14ac:dyDescent="0.2">
      <c r="A12" s="65"/>
      <c r="B12" s="63"/>
      <c r="C12" s="6">
        <v>990</v>
      </c>
      <c r="D12" s="6"/>
      <c r="E12" s="6"/>
      <c r="F12" s="6"/>
      <c r="G12" s="6"/>
    </row>
    <row r="13" spans="1:7" x14ac:dyDescent="0.2">
      <c r="A13" s="65"/>
      <c r="B13" s="63"/>
      <c r="C13" s="6"/>
      <c r="D13" s="6">
        <v>199</v>
      </c>
      <c r="E13" s="6"/>
      <c r="F13" s="6"/>
      <c r="G13" s="6"/>
    </row>
    <row r="14" spans="1:7" x14ac:dyDescent="0.2">
      <c r="A14" s="66"/>
      <c r="B14" s="67"/>
      <c r="C14" s="6">
        <v>2578</v>
      </c>
      <c r="D14" s="6"/>
      <c r="E14" s="6"/>
      <c r="F14" s="6"/>
      <c r="G14" s="6"/>
    </row>
    <row r="15" spans="1:7" x14ac:dyDescent="0.2">
      <c r="A15" s="60">
        <v>45019</v>
      </c>
      <c r="B15" s="62" t="s">
        <v>182</v>
      </c>
      <c r="C15" s="6">
        <v>990</v>
      </c>
      <c r="D15" s="6"/>
      <c r="E15" s="6"/>
      <c r="F15" s="6"/>
      <c r="G15" s="6"/>
    </row>
    <row r="16" spans="1:7" x14ac:dyDescent="0.2">
      <c r="A16" s="65"/>
      <c r="B16" s="63"/>
      <c r="C16" s="6"/>
      <c r="D16" s="6">
        <v>335.5</v>
      </c>
      <c r="E16" s="6"/>
      <c r="F16" s="6"/>
      <c r="G16" s="6"/>
    </row>
    <row r="17" spans="1:7" x14ac:dyDescent="0.2">
      <c r="A17" s="65"/>
      <c r="B17" s="63"/>
      <c r="C17" s="6"/>
      <c r="D17" s="6">
        <v>229.5</v>
      </c>
      <c r="E17" s="6"/>
      <c r="F17" s="6"/>
      <c r="G17" s="6"/>
    </row>
    <row r="18" spans="1:7" x14ac:dyDescent="0.2">
      <c r="A18" s="65"/>
      <c r="B18" s="63"/>
      <c r="C18" s="6"/>
      <c r="D18" s="6">
        <v>210</v>
      </c>
      <c r="E18" s="6"/>
      <c r="F18" s="6"/>
      <c r="G18" s="6"/>
    </row>
    <row r="19" spans="1:7" x14ac:dyDescent="0.2">
      <c r="A19" s="65"/>
      <c r="B19" s="63"/>
      <c r="C19" s="6"/>
      <c r="D19" s="6">
        <v>356</v>
      </c>
      <c r="E19" s="6"/>
      <c r="F19" s="6"/>
      <c r="G19" s="6"/>
    </row>
    <row r="20" spans="1:7" x14ac:dyDescent="0.2">
      <c r="A20" s="65"/>
      <c r="B20" s="63"/>
      <c r="C20" s="6"/>
      <c r="D20" s="6">
        <v>64</v>
      </c>
      <c r="E20" s="6"/>
      <c r="F20" s="6"/>
      <c r="G20" s="6"/>
    </row>
    <row r="21" spans="1:7" x14ac:dyDescent="0.2">
      <c r="A21" s="65"/>
      <c r="B21" s="63"/>
      <c r="C21" s="6"/>
      <c r="D21" s="6">
        <v>534</v>
      </c>
      <c r="E21" s="6"/>
      <c r="F21" s="6"/>
      <c r="G21" s="6"/>
    </row>
    <row r="22" spans="1:7" x14ac:dyDescent="0.2">
      <c r="A22" s="65"/>
      <c r="B22" s="63"/>
      <c r="C22" s="6"/>
      <c r="D22" s="6">
        <v>326.5</v>
      </c>
      <c r="E22" s="6"/>
      <c r="F22" s="6"/>
      <c r="G22" s="6"/>
    </row>
    <row r="23" spans="1:7" x14ac:dyDescent="0.2">
      <c r="A23" s="65"/>
      <c r="B23" s="63"/>
      <c r="C23" s="6"/>
      <c r="D23" s="6">
        <v>534</v>
      </c>
      <c r="E23" s="6"/>
      <c r="F23" s="6"/>
      <c r="G23" s="6"/>
    </row>
    <row r="24" spans="1:7" x14ac:dyDescent="0.2">
      <c r="A24" s="61"/>
      <c r="B24" s="63"/>
      <c r="C24" s="6"/>
      <c r="D24" s="6"/>
      <c r="E24" s="6">
        <v>468</v>
      </c>
      <c r="F24" s="6"/>
      <c r="G24" s="6"/>
    </row>
    <row r="25" spans="1:7" x14ac:dyDescent="0.2">
      <c r="A25" s="61"/>
      <c r="B25" s="63"/>
      <c r="C25" s="6"/>
      <c r="D25" s="6"/>
      <c r="E25" s="6">
        <v>349</v>
      </c>
      <c r="F25" s="6"/>
      <c r="G25" s="6"/>
    </row>
    <row r="26" spans="1:7" x14ac:dyDescent="0.2">
      <c r="A26" s="61"/>
      <c r="B26" s="63"/>
      <c r="C26" s="6"/>
      <c r="D26" s="6">
        <v>195.5</v>
      </c>
      <c r="E26" s="6"/>
      <c r="F26" s="6"/>
      <c r="G26" s="6"/>
    </row>
    <row r="27" spans="1:7" x14ac:dyDescent="0.2">
      <c r="A27" s="61"/>
      <c r="B27" s="63"/>
      <c r="C27" s="6"/>
      <c r="D27" s="6">
        <v>197</v>
      </c>
      <c r="E27" s="6"/>
      <c r="F27" s="6"/>
      <c r="G27" s="6"/>
    </row>
    <row r="28" spans="1:7" x14ac:dyDescent="0.2">
      <c r="A28" s="61"/>
      <c r="B28" s="63"/>
      <c r="C28" s="6"/>
      <c r="D28" s="6"/>
      <c r="E28" s="6"/>
      <c r="F28" s="6"/>
      <c r="G28" s="6">
        <v>75.44</v>
      </c>
    </row>
    <row r="29" spans="1:7" x14ac:dyDescent="0.2">
      <c r="A29" s="68"/>
      <c r="B29" s="67"/>
      <c r="C29" s="6"/>
      <c r="D29" s="6"/>
      <c r="E29" s="6"/>
      <c r="F29" s="6"/>
      <c r="G29" s="6">
        <v>353.35</v>
      </c>
    </row>
    <row r="30" spans="1:7" x14ac:dyDescent="0.2">
      <c r="A30" s="60">
        <v>45030</v>
      </c>
      <c r="B30" s="62" t="s">
        <v>183</v>
      </c>
      <c r="C30" s="6">
        <v>1070</v>
      </c>
      <c r="D30" s="6"/>
      <c r="E30" s="6"/>
      <c r="F30" s="6"/>
      <c r="G30" s="6"/>
    </row>
    <row r="31" spans="1:7" x14ac:dyDescent="0.2">
      <c r="A31" s="65"/>
      <c r="B31" s="63"/>
      <c r="C31" s="6">
        <v>1070</v>
      </c>
      <c r="D31" s="6"/>
      <c r="E31" s="6"/>
      <c r="F31" s="6"/>
      <c r="G31" s="6"/>
    </row>
    <row r="32" spans="1:7" x14ac:dyDescent="0.2">
      <c r="A32" s="65"/>
      <c r="B32" s="63"/>
      <c r="C32" s="6">
        <v>1070</v>
      </c>
      <c r="D32" s="6"/>
      <c r="E32" s="6"/>
      <c r="F32" s="6"/>
      <c r="G32" s="6"/>
    </row>
    <row r="33" spans="1:10" x14ac:dyDescent="0.2">
      <c r="A33" s="65"/>
      <c r="B33" s="63"/>
      <c r="C33" s="6">
        <v>1070</v>
      </c>
      <c r="D33" s="6"/>
      <c r="E33" s="6"/>
      <c r="F33" s="6"/>
      <c r="G33" s="6"/>
      <c r="J33" s="7"/>
    </row>
    <row r="34" spans="1:10" x14ac:dyDescent="0.2">
      <c r="A34" s="65"/>
      <c r="B34" s="63"/>
      <c r="C34" s="6">
        <v>2260</v>
      </c>
      <c r="D34" s="6"/>
      <c r="E34" s="6"/>
      <c r="F34" s="6"/>
      <c r="G34" s="6"/>
    </row>
    <row r="35" spans="1:10" x14ac:dyDescent="0.2">
      <c r="A35" s="65"/>
      <c r="B35" s="63"/>
      <c r="C35" s="6">
        <v>1564</v>
      </c>
      <c r="D35" s="6"/>
      <c r="E35" s="6"/>
      <c r="F35" s="6"/>
      <c r="G35" s="6"/>
    </row>
    <row r="36" spans="1:10" x14ac:dyDescent="0.2">
      <c r="A36" s="65"/>
      <c r="B36" s="63"/>
      <c r="C36" s="6">
        <v>1564</v>
      </c>
      <c r="D36" s="6"/>
      <c r="E36" s="6"/>
      <c r="F36" s="6"/>
      <c r="G36" s="6"/>
    </row>
    <row r="37" spans="1:10" x14ac:dyDescent="0.2">
      <c r="A37" s="65"/>
      <c r="B37" s="63"/>
      <c r="C37" s="6">
        <v>940</v>
      </c>
      <c r="D37" s="6"/>
      <c r="E37" s="6"/>
      <c r="F37" s="6"/>
      <c r="G37" s="6"/>
    </row>
    <row r="38" spans="1:10" x14ac:dyDescent="0.2">
      <c r="A38" s="65"/>
      <c r="B38" s="63"/>
      <c r="C38" s="6">
        <v>34</v>
      </c>
      <c r="D38" s="6"/>
      <c r="E38" s="6"/>
      <c r="F38" s="6"/>
      <c r="G38" s="6"/>
    </row>
    <row r="39" spans="1:10" x14ac:dyDescent="0.2">
      <c r="A39" s="66"/>
      <c r="B39" s="67"/>
      <c r="C39" s="6">
        <v>20</v>
      </c>
      <c r="D39" s="6"/>
      <c r="E39" s="6"/>
      <c r="F39" s="6"/>
      <c r="G39" s="6"/>
    </row>
    <row r="40" spans="1:10" x14ac:dyDescent="0.2">
      <c r="A40" s="60">
        <v>45041</v>
      </c>
      <c r="B40" s="62" t="s">
        <v>184</v>
      </c>
      <c r="C40" s="6"/>
      <c r="D40" s="6"/>
      <c r="E40" s="6">
        <v>334</v>
      </c>
      <c r="F40" s="6"/>
      <c r="G40" s="6"/>
    </row>
    <row r="41" spans="1:10" x14ac:dyDescent="0.2">
      <c r="A41" s="66"/>
      <c r="B41" s="67"/>
      <c r="C41" s="6"/>
      <c r="D41" s="6">
        <v>1187</v>
      </c>
      <c r="E41" s="6"/>
      <c r="F41" s="6"/>
      <c r="G41" s="6"/>
    </row>
    <row r="42" spans="1:10" x14ac:dyDescent="0.2">
      <c r="A42" s="60">
        <v>45066</v>
      </c>
      <c r="B42" s="62" t="s">
        <v>185</v>
      </c>
      <c r="C42" s="6"/>
      <c r="D42" s="6"/>
      <c r="E42" s="6"/>
      <c r="F42" s="6">
        <v>124</v>
      </c>
      <c r="G42" s="6"/>
    </row>
    <row r="43" spans="1:10" x14ac:dyDescent="0.2">
      <c r="A43" s="65"/>
      <c r="B43" s="63"/>
      <c r="C43" s="6">
        <v>1500</v>
      </c>
      <c r="D43" s="6"/>
      <c r="E43" s="6"/>
      <c r="F43" s="6"/>
      <c r="G43" s="6"/>
    </row>
    <row r="44" spans="1:10" x14ac:dyDescent="0.2">
      <c r="A44" s="65"/>
      <c r="B44" s="63"/>
      <c r="C44" s="6">
        <v>1360</v>
      </c>
      <c r="D44" s="6"/>
      <c r="E44" s="6"/>
      <c r="F44" s="6"/>
      <c r="G44" s="6"/>
    </row>
    <row r="45" spans="1:10" x14ac:dyDescent="0.2">
      <c r="A45" s="65"/>
      <c r="B45" s="63"/>
      <c r="C45" s="6">
        <v>272</v>
      </c>
      <c r="D45" s="6"/>
      <c r="E45" s="6"/>
      <c r="F45" s="6"/>
      <c r="G45" s="6"/>
    </row>
    <row r="46" spans="1:10" x14ac:dyDescent="0.2">
      <c r="A46" s="65"/>
      <c r="B46" s="63"/>
      <c r="C46" s="6">
        <v>1560</v>
      </c>
      <c r="D46" s="6"/>
      <c r="E46" s="6"/>
      <c r="F46" s="6"/>
      <c r="G46" s="6"/>
    </row>
    <row r="47" spans="1:10" x14ac:dyDescent="0.2">
      <c r="A47" s="65"/>
      <c r="B47" s="63"/>
      <c r="C47" s="6">
        <v>970</v>
      </c>
      <c r="D47" s="6"/>
      <c r="E47" s="6"/>
      <c r="F47" s="6"/>
      <c r="G47" s="6"/>
    </row>
    <row r="48" spans="1:10" x14ac:dyDescent="0.2">
      <c r="A48" s="65"/>
      <c r="B48" s="63"/>
      <c r="C48" s="6">
        <v>1340</v>
      </c>
      <c r="D48" s="6"/>
      <c r="E48" s="6"/>
      <c r="F48" s="6"/>
      <c r="G48" s="6"/>
    </row>
    <row r="49" spans="1:9" x14ac:dyDescent="0.2">
      <c r="A49" s="65"/>
      <c r="B49" s="63"/>
      <c r="C49" s="6">
        <v>1430</v>
      </c>
      <c r="D49" s="6"/>
      <c r="E49" s="6"/>
      <c r="F49" s="6"/>
      <c r="G49" s="6"/>
    </row>
    <row r="50" spans="1:9" x14ac:dyDescent="0.2">
      <c r="A50" s="65"/>
      <c r="B50" s="63"/>
      <c r="C50" s="6">
        <v>80</v>
      </c>
      <c r="D50" s="6"/>
      <c r="E50" s="6"/>
      <c r="F50" s="6"/>
      <c r="G50" s="6"/>
    </row>
    <row r="51" spans="1:9" x14ac:dyDescent="0.2">
      <c r="A51" s="65"/>
      <c r="B51" s="63"/>
      <c r="C51" s="6">
        <v>40</v>
      </c>
      <c r="D51" s="6"/>
      <c r="E51" s="6"/>
      <c r="F51" s="6"/>
      <c r="G51" s="6"/>
    </row>
    <row r="52" spans="1:9" x14ac:dyDescent="0.2">
      <c r="A52" s="65"/>
      <c r="B52" s="63"/>
      <c r="C52" s="6"/>
      <c r="D52" s="6">
        <v>665.5</v>
      </c>
      <c r="E52" s="6"/>
      <c r="F52" s="6"/>
      <c r="G52" s="6"/>
    </row>
    <row r="53" spans="1:9" x14ac:dyDescent="0.2">
      <c r="A53" s="65"/>
      <c r="B53" s="63"/>
      <c r="C53" s="6"/>
      <c r="D53" s="6"/>
      <c r="E53" s="6"/>
      <c r="F53" s="6"/>
      <c r="G53" s="6"/>
    </row>
    <row r="54" spans="1:9" x14ac:dyDescent="0.2">
      <c r="A54" s="66"/>
      <c r="B54" s="67"/>
      <c r="C54" s="6"/>
      <c r="D54" s="6"/>
      <c r="E54" s="6">
        <v>1350</v>
      </c>
      <c r="F54" s="6"/>
      <c r="G54" s="6"/>
    </row>
    <row r="55" spans="1:9" x14ac:dyDescent="0.2">
      <c r="A55" s="8">
        <v>45070</v>
      </c>
      <c r="B55" s="9" t="s">
        <v>186</v>
      </c>
      <c r="C55" s="6"/>
      <c r="D55" s="6"/>
      <c r="E55" s="6"/>
      <c r="F55" s="6"/>
      <c r="G55" s="6">
        <v>19.21</v>
      </c>
    </row>
    <row r="56" spans="1:9" x14ac:dyDescent="0.2">
      <c r="A56" s="8">
        <v>45090</v>
      </c>
      <c r="B56" s="9" t="s">
        <v>187</v>
      </c>
      <c r="C56" s="6"/>
      <c r="D56" s="6"/>
      <c r="E56" s="6"/>
      <c r="F56" s="6">
        <v>83</v>
      </c>
      <c r="G56" s="6">
        <v>123.91</v>
      </c>
    </row>
    <row r="57" spans="1:9" x14ac:dyDescent="0.2">
      <c r="A57" s="8">
        <v>45143</v>
      </c>
      <c r="B57" s="9" t="s">
        <v>193</v>
      </c>
      <c r="C57" s="6">
        <v>15065</v>
      </c>
      <c r="D57" s="6">
        <v>3473</v>
      </c>
      <c r="E57" s="6">
        <v>3936</v>
      </c>
      <c r="F57" s="6"/>
      <c r="G57" s="6">
        <v>62.56</v>
      </c>
    </row>
    <row r="58" spans="1:9" x14ac:dyDescent="0.2">
      <c r="A58" s="8"/>
      <c r="B58" s="9"/>
      <c r="C58" s="6"/>
      <c r="D58" s="6"/>
      <c r="E58" s="6"/>
      <c r="F58" s="6"/>
      <c r="G58" s="6"/>
    </row>
    <row r="59" spans="1:9" x14ac:dyDescent="0.2">
      <c r="A59" s="8"/>
      <c r="B59" s="9"/>
      <c r="C59" s="6"/>
      <c r="D59" s="6"/>
      <c r="E59" s="6"/>
      <c r="F59" s="6"/>
      <c r="G59" s="6"/>
    </row>
    <row r="60" spans="1:9" x14ac:dyDescent="0.2">
      <c r="A60" s="2"/>
      <c r="B60" s="9"/>
      <c r="C60" s="6"/>
      <c r="D60" s="6"/>
      <c r="E60" s="6"/>
      <c r="F60" s="6"/>
      <c r="G60" s="6"/>
    </row>
    <row r="61" spans="1:9" x14ac:dyDescent="0.2">
      <c r="A61" s="2"/>
      <c r="B61" s="9"/>
      <c r="C61" s="6"/>
      <c r="D61" s="6"/>
      <c r="E61" s="6"/>
      <c r="F61" s="6"/>
      <c r="G61" s="6"/>
    </row>
    <row r="62" spans="1:9" x14ac:dyDescent="0.2">
      <c r="A62" s="1" t="s">
        <v>188</v>
      </c>
      <c r="C62" s="5">
        <f>SUM(C2:C61)</f>
        <v>44414</v>
      </c>
      <c r="D62" s="5">
        <f>SUM(D2:D61)</f>
        <v>9464</v>
      </c>
      <c r="E62" s="5">
        <f>SUM(E2:E61)</f>
        <v>6437</v>
      </c>
      <c r="F62" s="5">
        <f>SUM(F2:F61)</f>
        <v>240</v>
      </c>
      <c r="G62" s="5">
        <f>SUM(G2:G61)</f>
        <v>634.47</v>
      </c>
      <c r="H62" s="11" t="s">
        <v>71</v>
      </c>
      <c r="I62" s="12">
        <f>SUM(C62:G66)</f>
        <v>285892.58999999997</v>
      </c>
    </row>
    <row r="63" spans="1:9" x14ac:dyDescent="0.2">
      <c r="H63" s="11"/>
      <c r="I63" s="12"/>
    </row>
    <row r="64" spans="1:9" x14ac:dyDescent="0.2">
      <c r="A64" s="3" t="s">
        <v>174</v>
      </c>
      <c r="B64" s="3" t="s">
        <v>175</v>
      </c>
      <c r="C64" s="4" t="s">
        <v>176</v>
      </c>
      <c r="D64" s="4" t="s">
        <v>116</v>
      </c>
      <c r="E64" s="4" t="s">
        <v>177</v>
      </c>
      <c r="F64" s="4" t="s">
        <v>178</v>
      </c>
      <c r="G64" s="4" t="s">
        <v>179</v>
      </c>
      <c r="H64" s="11"/>
      <c r="I64" s="12"/>
    </row>
    <row r="65" spans="1:7" x14ac:dyDescent="0.2">
      <c r="A65" s="8">
        <v>45125</v>
      </c>
      <c r="B65" s="9" t="s">
        <v>191</v>
      </c>
      <c r="C65" s="6">
        <v>111738.5</v>
      </c>
      <c r="D65" s="6">
        <v>17333</v>
      </c>
      <c r="E65" s="6">
        <v>24322</v>
      </c>
      <c r="F65" s="6">
        <v>20800</v>
      </c>
      <c r="G65" s="6">
        <v>39583</v>
      </c>
    </row>
    <row r="66" spans="1:7" x14ac:dyDescent="0.2">
      <c r="A66" s="2"/>
      <c r="B66" s="9"/>
      <c r="C66" s="6">
        <v>3736.5</v>
      </c>
      <c r="D66" s="6"/>
      <c r="E66" s="6"/>
      <c r="F66" s="6">
        <v>4930.5</v>
      </c>
      <c r="G66" s="6">
        <v>2259.62</v>
      </c>
    </row>
    <row r="67" spans="1:7" x14ac:dyDescent="0.2">
      <c r="A67" s="1" t="s">
        <v>192</v>
      </c>
      <c r="C67" s="5">
        <f>SUM(C65:C66)</f>
        <v>115475</v>
      </c>
      <c r="D67" s="5">
        <f>SUM(D65:D66)</f>
        <v>17333</v>
      </c>
      <c r="E67" s="5">
        <f>SUM(E65:E66)</f>
        <v>24322</v>
      </c>
      <c r="F67" s="5">
        <f>SUM(F65:F66)</f>
        <v>25730.5</v>
      </c>
      <c r="G67" s="5">
        <f>SUM(G65:G66)</f>
        <v>41842.620000000003</v>
      </c>
    </row>
  </sheetData>
  <mergeCells count="12">
    <mergeCell ref="A2:A4"/>
    <mergeCell ref="B2:B4"/>
    <mergeCell ref="A5:A14"/>
    <mergeCell ref="B5:B14"/>
    <mergeCell ref="A15:A29"/>
    <mergeCell ref="B15:B29"/>
    <mergeCell ref="A30:A39"/>
    <mergeCell ref="B30:B39"/>
    <mergeCell ref="A40:A41"/>
    <mergeCell ref="B40:B41"/>
    <mergeCell ref="A42:A54"/>
    <mergeCell ref="B42:B5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结算单</vt:lpstr>
      <vt:lpstr>会议差旅详单</vt:lpstr>
      <vt:lpstr>差旅明细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UBSB013高华欣 Joyce Gao</cp:lastModifiedBy>
  <cp:lastPrinted>2023-12-19T08:32:51Z</cp:lastPrinted>
  <dcterms:created xsi:type="dcterms:W3CDTF">2015-06-05T18:19:34Z</dcterms:created>
  <dcterms:modified xsi:type="dcterms:W3CDTF">2023-12-22T07:50:36Z</dcterms:modified>
</cp:coreProperties>
</file>