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汇总" sheetId="1" r:id="rId1"/>
    <sheet name="场次表" sheetId="5" r:id="rId2"/>
    <sheet name="物料采购费（山东）" sheetId="8" r:id="rId3"/>
    <sheet name="追加费用" sheetId="7" r:id="rId4"/>
  </sheets>
  <definedNames>
    <definedName name="_xlnm._FilterDatabase" localSheetId="1" hidden="1">场次表!$A$2:$I$17</definedName>
  </definedNames>
  <calcPr calcId="144525"/>
</workbook>
</file>

<file path=xl/calcChain.xml><?xml version="1.0" encoding="utf-8"?>
<calcChain xmlns="http://schemas.openxmlformats.org/spreadsheetml/2006/main">
  <c r="E12" i="1" l="1"/>
  <c r="H12" i="1" s="1"/>
  <c r="J32" i="8"/>
  <c r="J31" i="8"/>
  <c r="J30" i="8"/>
  <c r="J29" i="8"/>
  <c r="J28" i="8"/>
  <c r="J27" i="8"/>
  <c r="J26" i="8"/>
  <c r="J25" i="8"/>
  <c r="K24" i="8"/>
  <c r="J24" i="8"/>
  <c r="J22" i="8"/>
  <c r="J21" i="8"/>
  <c r="J20" i="8"/>
  <c r="J19" i="8"/>
  <c r="K18" i="8"/>
  <c r="J18" i="8"/>
  <c r="J16" i="8"/>
  <c r="J15" i="8"/>
  <c r="J13" i="8"/>
  <c r="J12" i="8"/>
  <c r="J11" i="8"/>
  <c r="J10" i="8"/>
  <c r="J9" i="8"/>
  <c r="J8" i="8"/>
  <c r="J7" i="8"/>
  <c r="J6" i="8"/>
  <c r="J5" i="8"/>
  <c r="J4" i="8"/>
  <c r="K4" i="8" s="1"/>
  <c r="L30" i="7"/>
  <c r="M29" i="7"/>
  <c r="L29" i="7"/>
  <c r="M28" i="7"/>
  <c r="L28" i="7"/>
  <c r="M27" i="7"/>
  <c r="L27" i="7"/>
  <c r="L26" i="7"/>
  <c r="L25" i="7"/>
  <c r="L24" i="7"/>
  <c r="L23" i="7"/>
  <c r="L22" i="7"/>
  <c r="L21" i="7"/>
  <c r="M20" i="7"/>
  <c r="L20" i="7"/>
  <c r="L19" i="7"/>
  <c r="L18" i="7"/>
  <c r="M18" i="7" s="1"/>
  <c r="L17" i="7"/>
  <c r="M17" i="7" s="1"/>
  <c r="L16" i="7"/>
  <c r="L15" i="7"/>
  <c r="L14" i="7"/>
  <c r="L13" i="7"/>
  <c r="L12" i="7"/>
  <c r="L11" i="7"/>
  <c r="L10" i="7"/>
  <c r="L9" i="7"/>
  <c r="L8" i="7"/>
  <c r="L7" i="7"/>
  <c r="L6" i="7"/>
  <c r="L5" i="7"/>
  <c r="L4" i="7"/>
  <c r="M4" i="7" s="1"/>
  <c r="C25" i="5"/>
  <c r="C24" i="5"/>
  <c r="C23" i="5"/>
  <c r="C22" i="5"/>
  <c r="C21" i="5"/>
  <c r="H11" i="1"/>
  <c r="H10" i="1"/>
  <c r="M31" i="7" l="1"/>
  <c r="K33" i="8"/>
  <c r="K15" i="8"/>
  <c r="K34" i="8"/>
  <c r="M32" i="7" l="1"/>
  <c r="K35" i="8"/>
  <c r="K36" i="8" s="1"/>
  <c r="H9" i="1"/>
  <c r="M33" i="7" l="1"/>
  <c r="M34" i="7" s="1"/>
  <c r="E13" i="1" s="1"/>
  <c r="H7" i="1"/>
  <c r="H8" i="1"/>
  <c r="C26" i="5" l="1"/>
  <c r="H13" i="1" l="1"/>
  <c r="H14" i="1" s="1"/>
  <c r="C17" i="5"/>
</calcChain>
</file>

<file path=xl/sharedStrings.xml><?xml version="1.0" encoding="utf-8"?>
<sst xmlns="http://schemas.openxmlformats.org/spreadsheetml/2006/main" count="379" uniqueCount="269">
  <si>
    <t>序号</t>
  </si>
  <si>
    <t>项目</t>
    <phoneticPr fontId="3" type="noConversion"/>
  </si>
  <si>
    <t>内容</t>
  </si>
  <si>
    <t>单价</t>
  </si>
  <si>
    <t>单位</t>
  </si>
  <si>
    <t>执行场次数量</t>
    <phoneticPr fontId="3" type="noConversion"/>
  </si>
  <si>
    <t>小计</t>
    <phoneticPr fontId="3" type="noConversion"/>
  </si>
  <si>
    <t>备注</t>
    <phoneticPr fontId="3" type="noConversion"/>
  </si>
  <si>
    <t>追加费用</t>
    <phoneticPr fontId="3" type="noConversion"/>
  </si>
  <si>
    <t>单场统一报价外发生的追加费用</t>
    <phoneticPr fontId="3" type="noConversion"/>
  </si>
  <si>
    <t>元</t>
    <phoneticPr fontId="3" type="noConversion"/>
  </si>
  <si>
    <t xml:space="preserve">Grand Total </t>
  </si>
  <si>
    <t>客户名称:</t>
  </si>
  <si>
    <t>优  叻  结  算  单</t>
    <phoneticPr fontId="3" type="noConversion"/>
  </si>
  <si>
    <t>上海麦田公共关系咨询有限公司</t>
    <phoneticPr fontId="3" type="noConversion"/>
  </si>
  <si>
    <t>项目名称:</t>
    <phoneticPr fontId="3" type="noConversion"/>
  </si>
  <si>
    <t>肺癌筛查车项目</t>
    <phoneticPr fontId="3" type="noConversion"/>
  </si>
  <si>
    <t>Prepared by:</t>
  </si>
  <si>
    <t>Approved by:</t>
  </si>
  <si>
    <t>筛查日期</t>
  </si>
  <si>
    <t>场次</t>
  </si>
  <si>
    <t>筛查地点</t>
  </si>
  <si>
    <t xml:space="preserve">项目    </t>
  </si>
  <si>
    <t>城市</t>
  </si>
  <si>
    <t>时间</t>
  </si>
  <si>
    <t>数量</t>
  </si>
  <si>
    <t>小计</t>
  </si>
  <si>
    <t>合计</t>
  </si>
  <si>
    <t>Sub-total</t>
  </si>
  <si>
    <t>10%服务费</t>
  </si>
  <si>
    <t>3%税金</t>
  </si>
  <si>
    <t>元/场地</t>
    <phoneticPr fontId="3" type="noConversion"/>
  </si>
  <si>
    <t>地址</t>
  </si>
  <si>
    <t>筛查时间</t>
  </si>
  <si>
    <t>是否有启动仪式</t>
  </si>
  <si>
    <t>仪式物料</t>
  </si>
  <si>
    <t>完成进度</t>
  </si>
  <si>
    <t>08:00-17:00</t>
  </si>
  <si>
    <t>已完成</t>
  </si>
  <si>
    <t>2020肺癌筛查防治公益行动-筛查车项目执行场次表</t>
  </si>
  <si>
    <t>/</t>
  </si>
  <si>
    <t>小计</t>
    <phoneticPr fontId="2" type="noConversion"/>
  </si>
  <si>
    <t>合计</t>
    <rPh sb="0" eb="2">
      <t>pu'tong'chan</t>
    </rPh>
    <phoneticPr fontId="3" type="noConversion"/>
  </si>
  <si>
    <t>分类</t>
    <phoneticPr fontId="2" type="noConversion"/>
  </si>
  <si>
    <t>执行场次数量</t>
    <phoneticPr fontId="2" type="noConversion"/>
  </si>
  <si>
    <t>普通场（2天）</t>
    <rPh sb="0" eb="6">
      <t>pu'tong'chan</t>
    </rPh>
    <phoneticPr fontId="3" type="noConversion"/>
  </si>
  <si>
    <t>普通场（2天）</t>
    <phoneticPr fontId="2" type="noConversion"/>
  </si>
  <si>
    <t>同一场地，连续活动2天费用</t>
    <phoneticPr fontId="3" type="noConversion"/>
  </si>
  <si>
    <t>/</t>
    <phoneticPr fontId="2" type="noConversion"/>
  </si>
  <si>
    <t>是</t>
    <phoneticPr fontId="2" type="noConversion"/>
  </si>
  <si>
    <t>否</t>
    <phoneticPr fontId="2" type="noConversion"/>
  </si>
  <si>
    <t>否</t>
    <phoneticPr fontId="2" type="noConversion"/>
  </si>
  <si>
    <t>普通场（1天）</t>
    <rPh sb="0" eb="6">
      <t>pu'tong'chan</t>
    </rPh>
    <phoneticPr fontId="3" type="noConversion"/>
  </si>
  <si>
    <t>普通场（3天）</t>
    <rPh sb="0" eb="6">
      <t>pu'tong'chan</t>
    </rPh>
    <phoneticPr fontId="3" type="noConversion"/>
  </si>
  <si>
    <t>普通场（1天）</t>
    <phoneticPr fontId="2" type="noConversion"/>
  </si>
  <si>
    <t>普通场（3天）</t>
    <phoneticPr fontId="2" type="noConversion"/>
  </si>
  <si>
    <t>同一场地，活动1天费用</t>
    <phoneticPr fontId="3" type="noConversion"/>
  </si>
  <si>
    <t>同一场地，连续活动3天费用</t>
    <phoneticPr fontId="3" type="noConversion"/>
  </si>
  <si>
    <t>门型展架</t>
    <phoneticPr fontId="2" type="noConversion"/>
  </si>
  <si>
    <t>元/平</t>
    <rPh sb="0" eb="1">
      <t>tia</t>
    </rPh>
    <phoneticPr fontId="3" type="noConversion"/>
  </si>
  <si>
    <t>元/人</t>
    <rPh sb="0" eb="1">
      <t>tia</t>
    </rPh>
    <phoneticPr fontId="3" type="noConversion"/>
  </si>
  <si>
    <t>元/次</t>
    <rPh sb="0" eb="1">
      <t>tia</t>
    </rPh>
    <phoneticPr fontId="3" type="noConversion"/>
  </si>
  <si>
    <t>快递费</t>
  </si>
  <si>
    <t>元</t>
    <phoneticPr fontId="2" type="noConversion"/>
  </si>
  <si>
    <t>省际运输费</t>
  </si>
  <si>
    <t>元/套</t>
    <phoneticPr fontId="2" type="noConversion"/>
  </si>
  <si>
    <t>执行时间：2020年9月15日-2020年10月17日</t>
    <phoneticPr fontId="3" type="noConversion"/>
  </si>
  <si>
    <t>具体场次明细见《场次表》</t>
  </si>
  <si>
    <t>具体场次明细见《场次表》</t>
    <phoneticPr fontId="3" type="noConversion"/>
  </si>
  <si>
    <t>9月15日-10月17日，具体明细见《追加费用》</t>
    <phoneticPr fontId="3" type="noConversion"/>
  </si>
  <si>
    <t>9月15日-10月17日，执行场次汇总</t>
    <phoneticPr fontId="2" type="noConversion"/>
  </si>
  <si>
    <t>青岛市</t>
  </si>
  <si>
    <t>9.15-9.18</t>
  </si>
  <si>
    <t>青岛市中心医院</t>
  </si>
  <si>
    <t>潍坊市</t>
  </si>
  <si>
    <t>9.19</t>
  </si>
  <si>
    <t>潍坊市第二人民医院</t>
  </si>
  <si>
    <t>淄博市</t>
  </si>
  <si>
    <t>9.20-9.21</t>
  </si>
  <si>
    <t>淄博市市立医院淄江分院</t>
  </si>
  <si>
    <t>济南市</t>
  </si>
  <si>
    <t>9.22-9.23</t>
  </si>
  <si>
    <t>济南市中心医院</t>
  </si>
  <si>
    <t>9.24-9.25</t>
  </si>
  <si>
    <t>济南市济钢医院</t>
  </si>
  <si>
    <t>9.26-9.27</t>
  </si>
  <si>
    <t>解放军第九六O医院本部</t>
  </si>
  <si>
    <t>德州市</t>
  </si>
  <si>
    <t>9.28-9.30</t>
  </si>
  <si>
    <t>德州市第二人民医院</t>
  </si>
  <si>
    <t>10.1-10.7</t>
  </si>
  <si>
    <t>城阳区人民医院</t>
  </si>
  <si>
    <t>日照市</t>
  </si>
  <si>
    <t>10.8-10.9</t>
  </si>
  <si>
    <t>日照市人民医院五莲路社区卫生服务中心</t>
  </si>
  <si>
    <t>临沂市</t>
  </si>
  <si>
    <t>10.10-10.11</t>
  </si>
  <si>
    <t>临沂市肿瘤医院</t>
  </si>
  <si>
    <t>济宁市</t>
  </si>
  <si>
    <t>10.12-10.13</t>
  </si>
  <si>
    <t>济宁市第一人民医院东院区</t>
  </si>
  <si>
    <t>菏泽市</t>
  </si>
  <si>
    <t>10.14</t>
  </si>
  <si>
    <t>菏泽市立医院</t>
  </si>
  <si>
    <t>聊城市</t>
  </si>
  <si>
    <t>10.15-10.16</t>
  </si>
  <si>
    <t>聊城市第二人民医院</t>
  </si>
  <si>
    <t>泰安市</t>
  </si>
  <si>
    <t>解放军九六零医院（泰安院区）</t>
  </si>
  <si>
    <t>山东省青岛市四方区四流南路127号</t>
  </si>
  <si>
    <t>潍坊市奎文区院校街7号</t>
  </si>
  <si>
    <t>晏婴路与花园路交叉口西150米</t>
  </si>
  <si>
    <t>历下区甸新东路甸柳新村二区广场（甸柳一小西北角）</t>
  </si>
  <si>
    <t>济南市历城区新村西路济钢体育广场</t>
  </si>
  <si>
    <t>山东省济南市天桥区师范路25号</t>
  </si>
  <si>
    <t>德州市东风西路纺织大道55号</t>
  </si>
  <si>
    <t>青岛市城阳区长城路600号</t>
  </si>
  <si>
    <t>日照市东港区莒州路343附近</t>
  </si>
  <si>
    <t>临沂市河东区智诚路与中昇大街交汇处</t>
  </si>
  <si>
    <t>济宁市高新区孟子大道269号</t>
  </si>
  <si>
    <t>菏泽市曹州路2888号</t>
  </si>
  <si>
    <t>临清市健康街306号</t>
  </si>
  <si>
    <t>山东省泰安市泰山区环山路217号</t>
  </si>
  <si>
    <t>普通场（4天）</t>
    <phoneticPr fontId="2" type="noConversion"/>
  </si>
  <si>
    <t>普通场（7天）</t>
    <phoneticPr fontId="2" type="noConversion"/>
  </si>
  <si>
    <t>同一场地，连续活动4天费用</t>
    <phoneticPr fontId="3" type="noConversion"/>
  </si>
  <si>
    <t>同一场地，连续活动7天费用</t>
    <phoneticPr fontId="3" type="noConversion"/>
  </si>
  <si>
    <t>普通场（4天）</t>
    <rPh sb="0" eb="6">
      <t>pu'tong'chan</t>
    </rPh>
    <phoneticPr fontId="3" type="noConversion"/>
  </si>
  <si>
    <t>普通场（7天）</t>
    <rPh sb="0" eb="6">
      <t>pu'tong'chan</t>
    </rPh>
    <phoneticPr fontId="3" type="noConversion"/>
  </si>
  <si>
    <t>日期</t>
  </si>
  <si>
    <t>场地</t>
  </si>
  <si>
    <t>追加费用</t>
  </si>
  <si>
    <t>2020年9月15日-18日</t>
    <phoneticPr fontId="2" type="noConversion"/>
  </si>
  <si>
    <t>青岛市中心医院</t>
    <phoneticPr fontId="2" type="noConversion"/>
  </si>
  <si>
    <t>数字贴纸</t>
  </si>
  <si>
    <t>筛查排号使用，每天1张，统一采购20张</t>
    <phoneticPr fontId="2" type="noConversion"/>
  </si>
  <si>
    <t>导医通LOGO贴纸</t>
    <phoneticPr fontId="2" type="noConversion"/>
  </si>
  <si>
    <t>临时增加导医通贴纸（贴海报，车内贴，画报架，门型展架等物料画面）</t>
    <phoneticPr fontId="2" type="noConversion"/>
  </si>
  <si>
    <t>元/张</t>
    <phoneticPr fontId="2" type="noConversion"/>
  </si>
  <si>
    <t>0.8M*1.8M，高清画面，临时增加行程展架1个</t>
    <phoneticPr fontId="2" type="noConversion"/>
  </si>
  <si>
    <t>元/个</t>
    <phoneticPr fontId="3" type="noConversion"/>
  </si>
  <si>
    <t>绣球彩带</t>
    <phoneticPr fontId="2" type="noConversion"/>
  </si>
  <si>
    <t>原计划使用剪彩道具，准备8人剪彩绣球彩带及拉花</t>
    <phoneticPr fontId="2" type="noConversion"/>
  </si>
  <si>
    <t>舞台&amp;背景桁架  （15日仪式场）</t>
    <phoneticPr fontId="3" type="noConversion"/>
  </si>
  <si>
    <t>舞台租赁，5M*3M，含红地毯</t>
    <phoneticPr fontId="3" type="noConversion"/>
  </si>
  <si>
    <t>桁架租赁，背景高精喷绘布＋桁架，5M*3M</t>
    <phoneticPr fontId="3" type="noConversion"/>
  </si>
  <si>
    <t>人工费，舞台和桁架搭建+撤场</t>
    <phoneticPr fontId="3" type="noConversion"/>
  </si>
  <si>
    <t>运输费，1辆小型运输车</t>
    <phoneticPr fontId="3" type="noConversion"/>
  </si>
  <si>
    <t>启动球</t>
    <phoneticPr fontId="2" type="noConversion"/>
  </si>
  <si>
    <t>直径1.2M，租赁2天使用</t>
    <phoneticPr fontId="2" type="noConversion"/>
  </si>
  <si>
    <t>元</t>
    <phoneticPr fontId="2" type="noConversion"/>
  </si>
  <si>
    <t>硬盘</t>
    <phoneticPr fontId="2" type="noConversion"/>
  </si>
  <si>
    <t>1T硬盘给点内公司</t>
    <phoneticPr fontId="2" type="noConversion"/>
  </si>
  <si>
    <t>元/个</t>
    <phoneticPr fontId="2" type="noConversion"/>
  </si>
  <si>
    <t>电池</t>
  </si>
  <si>
    <t>元/组</t>
    <phoneticPr fontId="2" type="noConversion"/>
  </si>
  <si>
    <t>网线</t>
  </si>
  <si>
    <t>筛查车上爱康电脑网线（2米）</t>
  </si>
  <si>
    <t>VGA线</t>
  </si>
  <si>
    <t>筛查车上爱康电脑显示器VGA线</t>
  </si>
  <si>
    <t>2020年9月20日-21日</t>
    <phoneticPr fontId="2" type="noConversion"/>
  </si>
  <si>
    <t>电视机专用纸箱</t>
  </si>
  <si>
    <t>元/个</t>
  </si>
  <si>
    <t>2020年9月22日-23日</t>
    <phoneticPr fontId="2" type="noConversion"/>
  </si>
  <si>
    <t>元/次</t>
    <phoneticPr fontId="2" type="noConversion"/>
  </si>
  <si>
    <t xml:space="preserve">患者知情同意书（9.15-9.23）回寄至上海存档 </t>
    <phoneticPr fontId="2" type="noConversion"/>
  </si>
  <si>
    <t>2020年10月1日-10月7日</t>
    <phoneticPr fontId="2" type="noConversion"/>
  </si>
  <si>
    <t>城阳区人民医院</t>
    <phoneticPr fontId="2" type="noConversion"/>
  </si>
  <si>
    <t>项目组人员</t>
    <phoneticPr fontId="2" type="noConversion"/>
  </si>
  <si>
    <t>10月1日-10月4日，中秋国庆法定节假日双薪</t>
    <phoneticPr fontId="2" type="noConversion"/>
  </si>
  <si>
    <t>元/天</t>
    <phoneticPr fontId="2" type="noConversion"/>
  </si>
  <si>
    <t>城市督导</t>
    <phoneticPr fontId="2" type="noConversion"/>
  </si>
  <si>
    <t>10月1日-10月4日，中秋国庆法定节假日双薪</t>
    <phoneticPr fontId="2" type="noConversion"/>
  </si>
  <si>
    <t>引导员</t>
  </si>
  <si>
    <t>10月1日-10月4日，中秋国庆法定节假日双薪</t>
  </si>
  <si>
    <t>元/天</t>
  </si>
  <si>
    <t>台卡</t>
    <phoneticPr fontId="3" type="noConversion"/>
  </si>
  <si>
    <t>补损，接待区1个，等候区1个，报告领取区1个，义诊区1个</t>
    <phoneticPr fontId="3" type="noConversion"/>
  </si>
  <si>
    <t>元/个</t>
    <phoneticPr fontId="3" type="noConversion"/>
  </si>
  <si>
    <t>每天1张，筛查排号使用，统一采购20张</t>
    <phoneticPr fontId="2" type="noConversion"/>
  </si>
  <si>
    <t>快递费</t>
    <phoneticPr fontId="2" type="noConversion"/>
  </si>
  <si>
    <t xml:space="preserve">患者知情同意书（9.24-10.7）回寄至上海存档 </t>
    <phoneticPr fontId="2" type="noConversion"/>
  </si>
  <si>
    <t>元/次</t>
  </si>
  <si>
    <t>2020年10月8日-9日</t>
    <phoneticPr fontId="2" type="noConversion"/>
  </si>
  <si>
    <t>日照市五莲路社区卫生服务中心</t>
  </si>
  <si>
    <t>电池</t>
    <phoneticPr fontId="2" type="noConversion"/>
  </si>
  <si>
    <t>元/组</t>
    <phoneticPr fontId="2" type="noConversion"/>
  </si>
  <si>
    <t>菏泽市市立医院</t>
  </si>
  <si>
    <t>核酸检测费用</t>
    <phoneticPr fontId="2" type="noConversion"/>
  </si>
  <si>
    <t>元/人</t>
    <phoneticPr fontId="2" type="noConversion"/>
  </si>
  <si>
    <t>解放军九六零医院（泰安院区）</t>
    <phoneticPr fontId="2" type="noConversion"/>
  </si>
  <si>
    <t xml:space="preserve">患者知情同意书（10.8-10.17）回寄至上海存档 </t>
    <phoneticPr fontId="2" type="noConversion"/>
  </si>
  <si>
    <t>高铁</t>
    <phoneticPr fontId="2" type="noConversion"/>
  </si>
  <si>
    <t>泰安-上海</t>
    <phoneticPr fontId="2" type="noConversion"/>
  </si>
  <si>
    <t>物料采购费（山东）</t>
    <phoneticPr fontId="3" type="noConversion"/>
  </si>
  <si>
    <t>一次性物料采购费用，可重复使用</t>
    <phoneticPr fontId="3" type="noConversion"/>
  </si>
  <si>
    <t>元</t>
    <phoneticPr fontId="2" type="noConversion"/>
  </si>
  <si>
    <t>具体明细见《物料采购费（山东）》</t>
    <phoneticPr fontId="2" type="noConversion"/>
  </si>
  <si>
    <t>物  料  采  购  费  明  细---山东</t>
    <phoneticPr fontId="3" type="noConversion"/>
  </si>
  <si>
    <t>一次性物料采购，可重复使用---常规使用物料</t>
    <phoneticPr fontId="3" type="noConversion"/>
  </si>
  <si>
    <t>A4铜版纸＋高清画面，接待区1个，等候区1个，报告领取区1个，义诊区1个</t>
    <phoneticPr fontId="3" type="noConversion"/>
  </si>
  <si>
    <t>宣传单页</t>
    <phoneticPr fontId="2" type="noConversion"/>
  </si>
  <si>
    <t>A4彩印，统一制作200张</t>
    <phoneticPr fontId="2" type="noConversion"/>
  </si>
  <si>
    <t>门型展架</t>
    <phoneticPr fontId="3" type="noConversion"/>
  </si>
  <si>
    <t>0.8M*1.8M，高清画面，青岛仪式：日程展架1，签到展架1</t>
    <phoneticPr fontId="3" type="noConversion"/>
  </si>
  <si>
    <t>分步展架（铁架）</t>
    <phoneticPr fontId="3" type="noConversion"/>
  </si>
  <si>
    <t>黑色直立式+加厚防滑底座，补损4个</t>
    <phoneticPr fontId="2" type="noConversion"/>
  </si>
  <si>
    <t>车内提示贴</t>
    <phoneticPr fontId="3" type="noConversion"/>
  </si>
  <si>
    <t>元/张</t>
    <phoneticPr fontId="3" type="noConversion"/>
  </si>
  <si>
    <t>转诊立牌</t>
    <phoneticPr fontId="2" type="noConversion"/>
  </si>
  <si>
    <t>三角立牌，KT板＋高清画面1个</t>
    <phoneticPr fontId="2" type="noConversion"/>
  </si>
  <si>
    <t>元/个</t>
    <phoneticPr fontId="2" type="noConversion"/>
  </si>
  <si>
    <t>转诊门贴</t>
    <phoneticPr fontId="2" type="noConversion"/>
  </si>
  <si>
    <t>KT板＋高清画面1个</t>
    <phoneticPr fontId="2" type="noConversion"/>
  </si>
  <si>
    <t>工作服LOGO贴</t>
  </si>
  <si>
    <t>无痕不粘贴，统一制作10张使用</t>
    <phoneticPr fontId="3" type="noConversion"/>
  </si>
  <si>
    <t>元/张</t>
  </si>
  <si>
    <t>一米栏</t>
  </si>
  <si>
    <t>黑色隔离护栏，红色带子，2米拉带，补损4个</t>
    <phoneticPr fontId="3" type="noConversion"/>
  </si>
  <si>
    <t>帐篷</t>
  </si>
  <si>
    <t>3M*3M，加固加粗，含四角固定沙袋，补损3个</t>
    <phoneticPr fontId="2" type="noConversion"/>
  </si>
  <si>
    <t>一次性物料采购，可重复使用---防护类物品</t>
    <phoneticPr fontId="3" type="noConversion"/>
  </si>
  <si>
    <t>医用防护眼镜</t>
  </si>
  <si>
    <t>防飞溅防接触护目镜，提供给现场工作人员使用，补充采购8个，循环消毒使用</t>
    <phoneticPr fontId="2" type="noConversion"/>
  </si>
  <si>
    <t>红外线体温枪</t>
  </si>
  <si>
    <t>鱼跃电子温度计，红外线体温枪，之前已损坏无法显示温度，补损1个</t>
    <phoneticPr fontId="3" type="noConversion"/>
  </si>
  <si>
    <t>活动杂费</t>
    <phoneticPr fontId="3" type="noConversion"/>
  </si>
  <si>
    <t>扎带</t>
  </si>
  <si>
    <t>元/包</t>
  </si>
  <si>
    <t>透明胶带</t>
  </si>
  <si>
    <t>元/包</t>
    <phoneticPr fontId="3" type="noConversion"/>
  </si>
  <si>
    <t>水笔</t>
  </si>
  <si>
    <t>0.5mm办公中性笔，10支/盒，用以患者签署《知情同意书》</t>
    <phoneticPr fontId="3" type="noConversion"/>
  </si>
  <si>
    <t>元/盒</t>
    <phoneticPr fontId="3" type="noConversion"/>
  </si>
  <si>
    <t>订书钉</t>
    <phoneticPr fontId="2" type="noConversion"/>
  </si>
  <si>
    <t>元/盒</t>
  </si>
  <si>
    <t>垃圾袋</t>
    <phoneticPr fontId="3" type="noConversion"/>
  </si>
  <si>
    <t>其他</t>
  </si>
  <si>
    <t>上海运往山东青岛，含过路费油费等费用</t>
    <phoneticPr fontId="2" type="noConversion"/>
  </si>
  <si>
    <t>仓储费</t>
  </si>
  <si>
    <t>8月-9月中旬仓储费，每月仓储费用1200元</t>
    <phoneticPr fontId="3" type="noConversion"/>
  </si>
  <si>
    <t>元/月</t>
  </si>
  <si>
    <t>机票费</t>
  </si>
  <si>
    <t>上海-青岛2人，720元/人，青岛-上海1人，580元/人</t>
    <phoneticPr fontId="2" type="noConversion"/>
  </si>
  <si>
    <t>人偶服清洗费</t>
    <phoneticPr fontId="2" type="noConversion"/>
  </si>
  <si>
    <t>康康人偶服＋人偶头套清洗</t>
    <phoneticPr fontId="2" type="noConversion"/>
  </si>
  <si>
    <t>工作服清洗费</t>
    <phoneticPr fontId="2" type="noConversion"/>
  </si>
  <si>
    <t>引导员工作服清洗（短袖＋防晒衣＋帽子）</t>
    <phoneticPr fontId="2" type="noConversion"/>
  </si>
  <si>
    <t>运输费</t>
    <phoneticPr fontId="2" type="noConversion"/>
  </si>
  <si>
    <t>8月7日，电视机，拖线板，压线槽等物料，从仓库运至公司，物料放在航空箱中拍照提交</t>
    <phoneticPr fontId="2" type="noConversion"/>
  </si>
  <si>
    <t>8月10日，运输点内电脑等物料至点内公司</t>
  </si>
  <si>
    <t>8月24日，压线槽、卷线盘等物料，从公司运至仓库，清点整理筛查车物料</t>
  </si>
  <si>
    <t>9月23日，运输河南6.11-7.4患者知情同意书到麦田公司</t>
    <phoneticPr fontId="2" type="noConversion"/>
  </si>
  <si>
    <t>分步展架（铁架）</t>
    <phoneticPr fontId="2" type="noConversion"/>
  </si>
  <si>
    <t>下雨腐蚀损坏，补损3个</t>
    <phoneticPr fontId="2" type="noConversion"/>
  </si>
  <si>
    <t>元/根</t>
    <phoneticPr fontId="2" type="noConversion"/>
  </si>
  <si>
    <t>舞台＋背景桁架＋AV设备＋启动球</t>
    <phoneticPr fontId="2" type="noConversion"/>
  </si>
  <si>
    <t>7.6*500mm扎带，50根/包，用以固定现场物料</t>
    <phoneticPr fontId="3" type="noConversion"/>
  </si>
  <si>
    <t>透明封箱胶带，5卷/包，用以现场装箱物料打包</t>
    <phoneticPr fontId="3" type="noConversion"/>
  </si>
  <si>
    <t>高强度订书钉12#，10包/盒，用以装订《知情同意书》</t>
    <phoneticPr fontId="3" type="noConversion"/>
  </si>
  <si>
    <t>40L垃圾袋，30只/包</t>
    <phoneticPr fontId="3" type="noConversion"/>
  </si>
  <si>
    <t>二区小广场-济南市中心医院，临时确认需要分散2个场地做预约及筛查，来回2次运输搬运部分帐篷，桌椅等物料</t>
    <phoneticPr fontId="2" type="noConversion"/>
  </si>
  <si>
    <t xml:space="preserve">车身贴，用以覆盖物料中  抗癌协会 信息 </t>
    <phoneticPr fontId="3" type="noConversion"/>
  </si>
  <si>
    <t>运输费</t>
    <phoneticPr fontId="2" type="noConversion"/>
  </si>
  <si>
    <t>用于额温枪、话筒使用</t>
    <phoneticPr fontId="2" type="noConversion"/>
  </si>
  <si>
    <t>采购电池，用于额温枪使用</t>
    <phoneticPr fontId="2" type="noConversion"/>
  </si>
  <si>
    <t>损坏，补损1个</t>
    <phoneticPr fontId="2" type="noConversion"/>
  </si>
  <si>
    <t>追 加 费 用 明 细 表</t>
    <phoneticPr fontId="2" type="noConversion"/>
  </si>
  <si>
    <t>项目组人员＋爱康人员共3人检测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</si>
</sst>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#&quot;家店&quot;"/>
    <numFmt numFmtId="177" formatCode="0_);[Red]\(0\)"/>
    <numFmt numFmtId="178" formatCode="0.00_);[Red]\(0.00\)"/>
    <numFmt numFmtId="179" formatCode="0.00_ "/>
    <numFmt numFmtId="180" formatCode="\¥#,##0_);[Red]\(\¥#,##0\)"/>
    <numFmt numFmtId="181" formatCode="&quot;¥&quot;#,##0_);[Red]\(&quot;¥&quot;#,##0\)"/>
    <numFmt numFmtId="182" formatCode="[$-F800]dddd\,\ mmmm\ dd\,\ yyyy"/>
    <numFmt numFmtId="183" formatCode="0_ "/>
    <numFmt numFmtId="184" formatCode="0.0_);[Red]\(0.0\)"/>
    <numFmt numFmtId="185" formatCode="0.0_ "/>
  </numFmts>
  <fonts count="13" x14ac:knownFonts="1">
    <font>
      <sz val="11"/>
      <color theme="1"/>
      <name val="宋体"/>
      <family val="2"/>
      <scheme val="minor"/>
    </font>
    <font>
      <b/>
      <sz val="20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2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94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thin">
        <color indexed="64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medium">
        <color indexed="64"/>
      </left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hair">
        <color indexed="64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indexed="64"/>
      </left>
      <right/>
      <top style="double">
        <color auto="1"/>
      </top>
      <bottom style="medium">
        <color indexed="64"/>
      </bottom>
      <diagonal/>
    </border>
    <border>
      <left/>
      <right/>
      <top style="double">
        <color auto="1"/>
      </top>
      <bottom style="medium">
        <color indexed="64"/>
      </bottom>
      <diagonal/>
    </border>
    <border>
      <left/>
      <right style="thin">
        <color auto="1"/>
      </right>
      <top style="double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290">
    <xf numFmtId="0" fontId="0" fillId="0" borderId="0" xfId="0"/>
    <xf numFmtId="0" fontId="4" fillId="2" borderId="0" xfId="0" applyFont="1" applyFill="1" applyAlignment="1">
      <alignment vertical="center"/>
    </xf>
    <xf numFmtId="177" fontId="4" fillId="2" borderId="0" xfId="1" applyNumberFormat="1" applyFont="1" applyFill="1" applyAlignment="1">
      <alignment horizontal="center" vertical="center"/>
    </xf>
    <xf numFmtId="177" fontId="4" fillId="2" borderId="0" xfId="0" applyNumberFormat="1" applyFont="1" applyFill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2" xfId="1" applyFont="1" applyFill="1" applyBorder="1" applyAlignment="1">
      <alignment horizontal="center" vertical="center"/>
    </xf>
    <xf numFmtId="177" fontId="9" fillId="4" borderId="2" xfId="1" applyNumberFormat="1" applyFont="1" applyFill="1" applyBorder="1" applyAlignment="1">
      <alignment horizontal="center" vertical="center"/>
    </xf>
    <xf numFmtId="178" fontId="9" fillId="4" borderId="2" xfId="1" applyNumberFormat="1" applyFont="1" applyFill="1" applyBorder="1" applyAlignment="1">
      <alignment horizontal="center" vertical="center"/>
    </xf>
    <xf numFmtId="178" fontId="9" fillId="4" borderId="2" xfId="1" applyNumberFormat="1" applyFont="1" applyFill="1" applyBorder="1" applyAlignment="1">
      <alignment horizontal="center" vertical="center" wrapText="1"/>
    </xf>
    <xf numFmtId="179" fontId="9" fillId="4" borderId="2" xfId="1" applyNumberFormat="1" applyFont="1" applyFill="1" applyBorder="1" applyAlignment="1">
      <alignment horizontal="center" vertical="center"/>
    </xf>
    <xf numFmtId="179" fontId="9" fillId="4" borderId="6" xfId="1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177" fontId="4" fillId="2" borderId="11" xfId="1" applyNumberFormat="1" applyFont="1" applyFill="1" applyBorder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4" fillId="2" borderId="0" xfId="1" applyFont="1" applyFill="1" applyAlignment="1">
      <alignment horizontal="left" vertical="center"/>
    </xf>
    <xf numFmtId="177" fontId="4" fillId="2" borderId="0" xfId="1" applyNumberFormat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4" fillId="2" borderId="2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177" fontId="4" fillId="2" borderId="0" xfId="1" applyNumberFormat="1" applyFont="1" applyFill="1" applyBorder="1" applyAlignment="1">
      <alignment vertical="center"/>
    </xf>
    <xf numFmtId="0" fontId="4" fillId="2" borderId="0" xfId="1" applyFont="1" applyFill="1" applyBorder="1" applyAlignment="1">
      <alignment vertical="center"/>
    </xf>
    <xf numFmtId="0" fontId="7" fillId="2" borderId="20" xfId="1" applyFont="1" applyFill="1" applyBorder="1" applyAlignment="1">
      <alignment horizontal="left" vertical="center"/>
    </xf>
    <xf numFmtId="0" fontId="7" fillId="2" borderId="20" xfId="0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left" vertical="center"/>
    </xf>
    <xf numFmtId="0" fontId="7" fillId="2" borderId="23" xfId="0" applyFont="1" applyFill="1" applyBorder="1" applyAlignment="1">
      <alignment horizontal="center" vertical="center"/>
    </xf>
    <xf numFmtId="0" fontId="4" fillId="2" borderId="16" xfId="1" applyFont="1" applyFill="1" applyBorder="1" applyAlignment="1">
      <alignment horizontal="left" vertical="center"/>
    </xf>
    <xf numFmtId="0" fontId="4" fillId="2" borderId="16" xfId="1" applyFont="1" applyFill="1" applyBorder="1" applyAlignment="1">
      <alignment vertical="center"/>
    </xf>
    <xf numFmtId="0" fontId="4" fillId="2" borderId="22" xfId="0" applyFont="1" applyFill="1" applyBorder="1" applyAlignment="1">
      <alignment vertical="center"/>
    </xf>
    <xf numFmtId="0" fontId="4" fillId="2" borderId="24" xfId="0" applyFont="1" applyFill="1" applyBorder="1" applyAlignment="1">
      <alignment vertical="center"/>
    </xf>
    <xf numFmtId="0" fontId="4" fillId="5" borderId="0" xfId="1" applyFont="1" applyFill="1" applyAlignment="1">
      <alignment horizontal="left" vertical="center"/>
    </xf>
    <xf numFmtId="0" fontId="4" fillId="5" borderId="0" xfId="0" applyFont="1" applyFill="1" applyAlignment="1">
      <alignment vertical="center"/>
    </xf>
    <xf numFmtId="0" fontId="7" fillId="5" borderId="0" xfId="1" applyFont="1" applyFill="1" applyAlignment="1">
      <alignment horizontal="center" vertical="center"/>
    </xf>
    <xf numFmtId="0" fontId="4" fillId="5" borderId="0" xfId="0" applyFont="1" applyFill="1" applyAlignment="1">
      <alignment horizontal="left" vertical="center"/>
    </xf>
    <xf numFmtId="0" fontId="5" fillId="5" borderId="0" xfId="0" applyFont="1" applyFill="1" applyAlignment="1">
      <alignment horizontal="left" vertical="center"/>
    </xf>
    <xf numFmtId="0" fontId="7" fillId="5" borderId="0" xfId="1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82" fontId="9" fillId="4" borderId="5" xfId="0" applyNumberFormat="1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177" fontId="4" fillId="3" borderId="14" xfId="1" applyNumberFormat="1" applyFont="1" applyFill="1" applyBorder="1" applyAlignment="1">
      <alignment horizontal="right" vertical="center"/>
    </xf>
    <xf numFmtId="0" fontId="4" fillId="3" borderId="8" xfId="1" applyFont="1" applyFill="1" applyBorder="1" applyAlignment="1">
      <alignment horizontal="center" vertical="center"/>
    </xf>
    <xf numFmtId="177" fontId="4" fillId="3" borderId="8" xfId="1" applyNumberFormat="1" applyFont="1" applyFill="1" applyBorder="1" applyAlignment="1">
      <alignment horizontal="right" vertical="center"/>
    </xf>
    <xf numFmtId="0" fontId="4" fillId="3" borderId="14" xfId="1" applyFont="1" applyFill="1" applyBorder="1" applyAlignment="1">
      <alignment horizontal="left" vertical="center"/>
    </xf>
    <xf numFmtId="177" fontId="4" fillId="3" borderId="14" xfId="1" applyNumberFormat="1" applyFont="1" applyFill="1" applyBorder="1" applyAlignment="1">
      <alignment vertical="center"/>
    </xf>
    <xf numFmtId="177" fontId="4" fillId="3" borderId="31" xfId="1" applyNumberFormat="1" applyFont="1" applyFill="1" applyBorder="1" applyAlignment="1">
      <alignment horizontal="right" vertical="center"/>
    </xf>
    <xf numFmtId="0" fontId="4" fillId="2" borderId="27" xfId="1" applyFont="1" applyFill="1" applyBorder="1" applyAlignment="1">
      <alignment horizontal="left" vertical="center"/>
    </xf>
    <xf numFmtId="177" fontId="7" fillId="2" borderId="13" xfId="1" applyNumberFormat="1" applyFont="1" applyFill="1" applyBorder="1" applyAlignment="1">
      <alignment horizontal="center" vertical="center"/>
    </xf>
    <xf numFmtId="182" fontId="7" fillId="2" borderId="0" xfId="0" applyNumberFormat="1" applyFont="1" applyFill="1" applyAlignment="1">
      <alignment horizontal="center" vertical="center"/>
    </xf>
    <xf numFmtId="182" fontId="4" fillId="2" borderId="0" xfId="0" applyNumberFormat="1" applyFont="1" applyFill="1" applyAlignment="1">
      <alignment vertical="center"/>
    </xf>
    <xf numFmtId="0" fontId="8" fillId="3" borderId="38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left" vertical="center"/>
    </xf>
    <xf numFmtId="0" fontId="4" fillId="2" borderId="8" xfId="1" applyFont="1" applyFill="1" applyBorder="1" applyAlignment="1">
      <alignment horizontal="left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27" xfId="1" applyFont="1" applyFill="1" applyBorder="1" applyAlignment="1">
      <alignment horizontal="center" vertical="center"/>
    </xf>
    <xf numFmtId="177" fontId="4" fillId="2" borderId="40" xfId="1" applyNumberFormat="1" applyFont="1" applyFill="1" applyBorder="1" applyAlignment="1">
      <alignment vertical="center"/>
    </xf>
    <xf numFmtId="0" fontId="4" fillId="3" borderId="31" xfId="1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center" vertical="center"/>
    </xf>
    <xf numFmtId="0" fontId="11" fillId="3" borderId="30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left" vertical="center"/>
    </xf>
    <xf numFmtId="0" fontId="11" fillId="3" borderId="45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left" vertical="center"/>
    </xf>
    <xf numFmtId="0" fontId="8" fillId="3" borderId="48" xfId="0" applyFont="1" applyFill="1" applyBorder="1" applyAlignment="1">
      <alignment horizontal="left" vertical="center"/>
    </xf>
    <xf numFmtId="0" fontId="8" fillId="3" borderId="19" xfId="0" applyFont="1" applyFill="1" applyBorder="1" applyAlignment="1">
      <alignment horizontal="left" vertical="center"/>
    </xf>
    <xf numFmtId="0" fontId="8" fillId="3" borderId="36" xfId="0" applyFont="1" applyFill="1" applyBorder="1" applyAlignment="1">
      <alignment horizontal="center" vertical="center"/>
    </xf>
    <xf numFmtId="0" fontId="8" fillId="3" borderId="37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left" vertical="center"/>
    </xf>
    <xf numFmtId="0" fontId="11" fillId="3" borderId="29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/>
    </xf>
    <xf numFmtId="0" fontId="11" fillId="3" borderId="39" xfId="0" applyFont="1" applyFill="1" applyBorder="1" applyAlignment="1">
      <alignment horizontal="center" vertical="center"/>
    </xf>
    <xf numFmtId="0" fontId="11" fillId="3" borderId="27" xfId="0" applyFont="1" applyFill="1" applyBorder="1" applyAlignment="1">
      <alignment horizontal="center" vertical="center"/>
    </xf>
    <xf numFmtId="0" fontId="11" fillId="3" borderId="27" xfId="0" applyFont="1" applyFill="1" applyBorder="1" applyAlignment="1">
      <alignment horizontal="left" vertical="center"/>
    </xf>
    <xf numFmtId="0" fontId="11" fillId="3" borderId="40" xfId="0" applyFont="1" applyFill="1" applyBorder="1" applyAlignment="1">
      <alignment horizontal="center" vertical="center"/>
    </xf>
    <xf numFmtId="58" fontId="11" fillId="3" borderId="14" xfId="0" applyNumberFormat="1" applyFont="1" applyFill="1" applyBorder="1" applyAlignment="1">
      <alignment horizontal="center" vertical="center"/>
    </xf>
    <xf numFmtId="177" fontId="4" fillId="2" borderId="0" xfId="0" applyNumberFormat="1" applyFont="1" applyFill="1" applyAlignment="1">
      <alignment vertical="center"/>
    </xf>
    <xf numFmtId="177" fontId="4" fillId="2" borderId="8" xfId="1" applyNumberFormat="1" applyFont="1" applyFill="1" applyBorder="1" applyAlignment="1">
      <alignment horizontal="center" vertical="center"/>
    </xf>
    <xf numFmtId="177" fontId="4" fillId="2" borderId="27" xfId="1" applyNumberFormat="1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/>
    </xf>
    <xf numFmtId="0" fontId="8" fillId="3" borderId="48" xfId="0" applyFont="1" applyFill="1" applyBorder="1" applyAlignment="1">
      <alignment horizontal="center" vertical="center"/>
    </xf>
    <xf numFmtId="0" fontId="11" fillId="3" borderId="46" xfId="0" applyFont="1" applyFill="1" applyBorder="1" applyAlignment="1">
      <alignment horizontal="center" vertical="center"/>
    </xf>
    <xf numFmtId="0" fontId="4" fillId="3" borderId="12" xfId="1" applyFont="1" applyFill="1" applyBorder="1" applyAlignment="1">
      <alignment horizontal="center" vertical="center"/>
    </xf>
    <xf numFmtId="177" fontId="4" fillId="3" borderId="12" xfId="1" applyNumberFormat="1" applyFont="1" applyFill="1" applyBorder="1" applyAlignment="1">
      <alignment horizontal="right" vertical="center"/>
    </xf>
    <xf numFmtId="177" fontId="4" fillId="3" borderId="27" xfId="1" applyNumberFormat="1" applyFont="1" applyFill="1" applyBorder="1" applyAlignment="1">
      <alignment horizontal="right" vertical="center"/>
    </xf>
    <xf numFmtId="0" fontId="4" fillId="3" borderId="27" xfId="1" applyFont="1" applyFill="1" applyBorder="1" applyAlignment="1">
      <alignment horizontal="left" vertical="center"/>
    </xf>
    <xf numFmtId="0" fontId="4" fillId="3" borderId="27" xfId="1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left" vertical="center"/>
    </xf>
    <xf numFmtId="0" fontId="4" fillId="3" borderId="31" xfId="1" applyFont="1" applyFill="1" applyBorder="1" applyAlignment="1">
      <alignment horizontal="center" vertical="center"/>
    </xf>
    <xf numFmtId="0" fontId="4" fillId="3" borderId="14" xfId="1" applyFont="1" applyFill="1" applyBorder="1" applyAlignment="1">
      <alignment horizontal="center" vertical="center"/>
    </xf>
    <xf numFmtId="183" fontId="4" fillId="3" borderId="14" xfId="1" applyNumberFormat="1" applyFont="1" applyFill="1" applyBorder="1" applyAlignment="1">
      <alignment vertical="center"/>
    </xf>
    <xf numFmtId="0" fontId="4" fillId="3" borderId="47" xfId="0" applyFont="1" applyFill="1" applyBorder="1" applyAlignment="1">
      <alignment horizontal="center" vertical="center"/>
    </xf>
    <xf numFmtId="179" fontId="4" fillId="2" borderId="26" xfId="1" applyNumberFormat="1" applyFont="1" applyFill="1" applyBorder="1" applyAlignment="1">
      <alignment vertical="center"/>
    </xf>
    <xf numFmtId="177" fontId="4" fillId="3" borderId="12" xfId="1" applyNumberFormat="1" applyFont="1" applyFill="1" applyBorder="1" applyAlignment="1">
      <alignment vertical="center"/>
    </xf>
    <xf numFmtId="0" fontId="4" fillId="0" borderId="14" xfId="1" applyFont="1" applyFill="1" applyBorder="1" applyAlignment="1">
      <alignment horizontal="center" vertical="center"/>
    </xf>
    <xf numFmtId="177" fontId="4" fillId="3" borderId="8" xfId="1" applyNumberFormat="1" applyFont="1" applyFill="1" applyBorder="1" applyAlignment="1">
      <alignment vertical="center"/>
    </xf>
    <xf numFmtId="0" fontId="4" fillId="3" borderId="48" xfId="1" applyFont="1" applyFill="1" applyBorder="1" applyAlignment="1">
      <alignment horizontal="left" vertical="center"/>
    </xf>
    <xf numFmtId="0" fontId="4" fillId="3" borderId="32" xfId="0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left" vertical="center"/>
    </xf>
    <xf numFmtId="0" fontId="4" fillId="2" borderId="8" xfId="1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center" vertical="center"/>
    </xf>
    <xf numFmtId="179" fontId="4" fillId="3" borderId="58" xfId="1" applyNumberFormat="1" applyFont="1" applyFill="1" applyBorder="1" applyAlignment="1">
      <alignment horizontal="left" vertical="center" wrapText="1"/>
    </xf>
    <xf numFmtId="177" fontId="4" fillId="3" borderId="30" xfId="1" applyNumberFormat="1" applyFont="1" applyFill="1" applyBorder="1" applyAlignment="1">
      <alignment horizontal="center" vertical="center"/>
    </xf>
    <xf numFmtId="182" fontId="4" fillId="3" borderId="29" xfId="1" applyNumberFormat="1" applyFont="1" applyFill="1" applyBorder="1" applyAlignment="1">
      <alignment horizontal="center" vertical="center"/>
    </xf>
    <xf numFmtId="0" fontId="4" fillId="3" borderId="29" xfId="1" applyFont="1" applyFill="1" applyBorder="1" applyAlignment="1">
      <alignment horizontal="center" vertical="center"/>
    </xf>
    <xf numFmtId="0" fontId="4" fillId="3" borderId="48" xfId="1" applyFont="1" applyFill="1" applyBorder="1" applyAlignment="1">
      <alignment horizontal="center" vertical="center"/>
    </xf>
    <xf numFmtId="179" fontId="4" fillId="3" borderId="26" xfId="1" applyNumberFormat="1" applyFont="1" applyFill="1" applyBorder="1" applyAlignment="1">
      <alignment horizontal="left" vertical="center" wrapText="1"/>
    </xf>
    <xf numFmtId="179" fontId="4" fillId="3" borderId="57" xfId="1" applyNumberFormat="1" applyFont="1" applyFill="1" applyBorder="1" applyAlignment="1">
      <alignment horizontal="left" vertical="center" wrapText="1"/>
    </xf>
    <xf numFmtId="49" fontId="11" fillId="3" borderId="27" xfId="0" applyNumberFormat="1" applyFont="1" applyFill="1" applyBorder="1" applyAlignment="1">
      <alignment horizontal="center" vertical="center"/>
    </xf>
    <xf numFmtId="177" fontId="4" fillId="2" borderId="18" xfId="1" applyNumberFormat="1" applyFont="1" applyFill="1" applyBorder="1" applyAlignment="1">
      <alignment horizontal="center" vertical="center"/>
    </xf>
    <xf numFmtId="0" fontId="4" fillId="2" borderId="18" xfId="1" applyFont="1" applyFill="1" applyBorder="1" applyAlignment="1">
      <alignment horizontal="center" vertical="center"/>
    </xf>
    <xf numFmtId="177" fontId="4" fillId="2" borderId="13" xfId="1" applyNumberFormat="1" applyFont="1" applyFill="1" applyBorder="1" applyAlignment="1">
      <alignment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left" vertical="center"/>
    </xf>
    <xf numFmtId="177" fontId="4" fillId="2" borderId="14" xfId="1" applyNumberFormat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185" fontId="4" fillId="3" borderId="14" xfId="1" applyNumberFormat="1" applyFont="1" applyFill="1" applyBorder="1" applyAlignment="1">
      <alignment vertical="center"/>
    </xf>
    <xf numFmtId="0" fontId="4" fillId="2" borderId="62" xfId="0" applyFont="1" applyFill="1" applyBorder="1" applyAlignment="1">
      <alignment vertical="center"/>
    </xf>
    <xf numFmtId="0" fontId="4" fillId="3" borderId="12" xfId="1" applyFont="1" applyFill="1" applyBorder="1" applyAlignment="1">
      <alignment horizontal="left" vertical="center"/>
    </xf>
    <xf numFmtId="177" fontId="4" fillId="0" borderId="12" xfId="1" applyNumberFormat="1" applyFont="1" applyFill="1" applyBorder="1" applyAlignment="1">
      <alignment vertical="center"/>
    </xf>
    <xf numFmtId="177" fontId="4" fillId="0" borderId="14" xfId="1" applyNumberFormat="1" applyFont="1" applyFill="1" applyBorder="1" applyAlignment="1">
      <alignment horizontal="center" vertical="center"/>
    </xf>
    <xf numFmtId="177" fontId="4" fillId="0" borderId="14" xfId="1" applyNumberFormat="1" applyFont="1" applyFill="1" applyBorder="1" applyAlignment="1">
      <alignment horizontal="right" vertical="center"/>
    </xf>
    <xf numFmtId="0" fontId="4" fillId="3" borderId="67" xfId="0" applyFont="1" applyFill="1" applyBorder="1" applyAlignment="1">
      <alignment horizontal="center" vertical="center"/>
    </xf>
    <xf numFmtId="183" fontId="4" fillId="3" borderId="31" xfId="1" applyNumberFormat="1" applyFont="1" applyFill="1" applyBorder="1" applyAlignment="1">
      <alignment horizontal="right" vertical="center"/>
    </xf>
    <xf numFmtId="0" fontId="4" fillId="0" borderId="31" xfId="1" applyFont="1" applyFill="1" applyBorder="1" applyAlignment="1">
      <alignment horizontal="left" vertical="center"/>
    </xf>
    <xf numFmtId="0" fontId="4" fillId="0" borderId="68" xfId="1" applyFont="1" applyFill="1" applyBorder="1" applyAlignment="1">
      <alignment horizontal="left" vertical="center"/>
    </xf>
    <xf numFmtId="0" fontId="4" fillId="0" borderId="68" xfId="1" applyFont="1" applyFill="1" applyBorder="1" applyAlignment="1">
      <alignment horizontal="center" vertical="center"/>
    </xf>
    <xf numFmtId="177" fontId="4" fillId="0" borderId="68" xfId="1" applyNumberFormat="1" applyFont="1" applyFill="1" applyBorder="1" applyAlignment="1">
      <alignment horizontal="right" vertical="center"/>
    </xf>
    <xf numFmtId="177" fontId="4" fillId="3" borderId="68" xfId="1" applyNumberFormat="1" applyFont="1" applyFill="1" applyBorder="1" applyAlignment="1">
      <alignment horizontal="right" vertical="center"/>
    </xf>
    <xf numFmtId="179" fontId="4" fillId="3" borderId="59" xfId="1" applyNumberFormat="1" applyFont="1" applyFill="1" applyBorder="1" applyAlignment="1">
      <alignment horizontal="left" vertical="center"/>
    </xf>
    <xf numFmtId="179" fontId="4" fillId="3" borderId="71" xfId="1" applyNumberFormat="1" applyFont="1" applyFill="1" applyBorder="1" applyAlignment="1">
      <alignment horizontal="left" vertical="center"/>
    </xf>
    <xf numFmtId="177" fontId="4" fillId="3" borderId="18" xfId="1" applyNumberFormat="1" applyFont="1" applyFill="1" applyBorder="1" applyAlignment="1">
      <alignment horizontal="right" vertical="center"/>
    </xf>
    <xf numFmtId="0" fontId="4" fillId="3" borderId="29" xfId="2" applyFont="1" applyFill="1" applyBorder="1" applyAlignment="1">
      <alignment horizontal="center" vertical="center"/>
    </xf>
    <xf numFmtId="182" fontId="4" fillId="3" borderId="25" xfId="1" applyNumberFormat="1" applyFont="1" applyFill="1" applyBorder="1" applyAlignment="1">
      <alignment horizontal="center" vertical="center"/>
    </xf>
    <xf numFmtId="0" fontId="4" fillId="3" borderId="25" xfId="2" applyFont="1" applyFill="1" applyBorder="1" applyAlignment="1">
      <alignment horizontal="center" vertical="center"/>
    </xf>
    <xf numFmtId="0" fontId="4" fillId="3" borderId="25" xfId="1" applyFont="1" applyFill="1" applyBorder="1" applyAlignment="1">
      <alignment horizontal="left" vertical="center"/>
    </xf>
    <xf numFmtId="183" fontId="4" fillId="3" borderId="25" xfId="1" applyNumberFormat="1" applyFont="1" applyFill="1" applyBorder="1" applyAlignment="1">
      <alignment horizontal="right" vertical="center"/>
    </xf>
    <xf numFmtId="0" fontId="4" fillId="3" borderId="25" xfId="1" applyFont="1" applyFill="1" applyBorder="1" applyAlignment="1">
      <alignment horizontal="center" vertical="center"/>
    </xf>
    <xf numFmtId="177" fontId="4" fillId="3" borderId="25" xfId="1" applyNumberFormat="1" applyFont="1" applyFill="1" applyBorder="1" applyAlignment="1">
      <alignment horizontal="right" vertical="center"/>
    </xf>
    <xf numFmtId="177" fontId="4" fillId="3" borderId="33" xfId="1" applyNumberFormat="1" applyFont="1" applyFill="1" applyBorder="1" applyAlignment="1">
      <alignment horizontal="center" vertical="center"/>
    </xf>
    <xf numFmtId="177" fontId="4" fillId="3" borderId="48" xfId="1" applyNumberFormat="1" applyFont="1" applyFill="1" applyBorder="1" applyAlignment="1">
      <alignment horizontal="right" vertical="center"/>
    </xf>
    <xf numFmtId="0" fontId="4" fillId="2" borderId="67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9" fillId="4" borderId="74" xfId="0" applyFont="1" applyFill="1" applyBorder="1" applyAlignment="1">
      <alignment horizontal="center" vertical="center"/>
    </xf>
    <xf numFmtId="0" fontId="9" fillId="4" borderId="75" xfId="1" applyFont="1" applyFill="1" applyBorder="1" applyAlignment="1">
      <alignment horizontal="center" vertical="center"/>
    </xf>
    <xf numFmtId="177" fontId="9" fillId="4" borderId="75" xfId="1" applyNumberFormat="1" applyFont="1" applyFill="1" applyBorder="1" applyAlignment="1">
      <alignment horizontal="center" vertical="center"/>
    </xf>
    <xf numFmtId="178" fontId="9" fillId="4" borderId="75" xfId="1" applyNumberFormat="1" applyFont="1" applyFill="1" applyBorder="1" applyAlignment="1">
      <alignment horizontal="center" vertical="center"/>
    </xf>
    <xf numFmtId="179" fontId="9" fillId="4" borderId="75" xfId="1" applyNumberFormat="1" applyFont="1" applyFill="1" applyBorder="1" applyAlignment="1">
      <alignment horizontal="center" vertical="center"/>
    </xf>
    <xf numFmtId="179" fontId="9" fillId="4" borderId="78" xfId="1" applyNumberFormat="1" applyFont="1" applyFill="1" applyBorder="1" applyAlignment="1">
      <alignment horizontal="center" vertical="center"/>
    </xf>
    <xf numFmtId="179" fontId="4" fillId="3" borderId="9" xfId="1" applyNumberFormat="1" applyFont="1" applyFill="1" applyBorder="1" applyAlignment="1">
      <alignment horizontal="left" vertical="center"/>
    </xf>
    <xf numFmtId="179" fontId="4" fillId="3" borderId="58" xfId="1" applyNumberFormat="1" applyFont="1" applyFill="1" applyBorder="1" applyAlignment="1">
      <alignment horizontal="left" vertical="center"/>
    </xf>
    <xf numFmtId="0" fontId="4" fillId="3" borderId="0" xfId="0" applyFont="1" applyFill="1" applyAlignment="1">
      <alignment vertical="center"/>
    </xf>
    <xf numFmtId="179" fontId="4" fillId="3" borderId="26" xfId="1" applyNumberFormat="1" applyFont="1" applyFill="1" applyBorder="1" applyAlignment="1">
      <alignment vertical="center"/>
    </xf>
    <xf numFmtId="179" fontId="4" fillId="3" borderId="57" xfId="1" applyNumberFormat="1" applyFont="1" applyFill="1" applyBorder="1" applyAlignment="1">
      <alignment vertical="center"/>
    </xf>
    <xf numFmtId="0" fontId="4" fillId="2" borderId="47" xfId="0" applyFont="1" applyFill="1" applyBorder="1" applyAlignment="1">
      <alignment horizontal="center" vertical="center"/>
    </xf>
    <xf numFmtId="0" fontId="4" fillId="3" borderId="49" xfId="1" applyFont="1" applyFill="1" applyBorder="1" applyAlignment="1">
      <alignment horizontal="left" vertical="center"/>
    </xf>
    <xf numFmtId="177" fontId="4" fillId="3" borderId="49" xfId="1" applyNumberFormat="1" applyFont="1" applyFill="1" applyBorder="1" applyAlignment="1">
      <alignment vertical="center"/>
    </xf>
    <xf numFmtId="0" fontId="4" fillId="3" borderId="49" xfId="1" applyFont="1" applyFill="1" applyBorder="1" applyAlignment="1">
      <alignment horizontal="center" vertical="center"/>
    </xf>
    <xf numFmtId="177" fontId="4" fillId="3" borderId="49" xfId="1" applyNumberFormat="1" applyFont="1" applyFill="1" applyBorder="1" applyAlignment="1">
      <alignment horizontal="right" vertical="center"/>
    </xf>
    <xf numFmtId="0" fontId="4" fillId="3" borderId="45" xfId="0" applyFont="1" applyFill="1" applyBorder="1" applyAlignment="1">
      <alignment horizontal="center" vertical="center"/>
    </xf>
    <xf numFmtId="184" fontId="4" fillId="3" borderId="12" xfId="1" applyNumberFormat="1" applyFont="1" applyFill="1" applyBorder="1" applyAlignment="1">
      <alignment vertical="center"/>
    </xf>
    <xf numFmtId="184" fontId="4" fillId="3" borderId="14" xfId="1" applyNumberFormat="1" applyFont="1" applyFill="1" applyBorder="1" applyAlignment="1">
      <alignment vertical="center"/>
    </xf>
    <xf numFmtId="184" fontId="4" fillId="3" borderId="49" xfId="1" applyNumberFormat="1" applyFont="1" applyFill="1" applyBorder="1" applyAlignment="1">
      <alignment vertical="center"/>
    </xf>
    <xf numFmtId="184" fontId="4" fillId="3" borderId="12" xfId="1" applyNumberFormat="1" applyFont="1" applyFill="1" applyBorder="1" applyAlignment="1">
      <alignment horizontal="right" vertical="center"/>
    </xf>
    <xf numFmtId="183" fontId="4" fillId="3" borderId="12" xfId="1" applyNumberFormat="1" applyFont="1" applyFill="1" applyBorder="1" applyAlignment="1">
      <alignment vertical="center"/>
    </xf>
    <xf numFmtId="183" fontId="4" fillId="3" borderId="68" xfId="1" applyNumberFormat="1" applyFont="1" applyFill="1" applyBorder="1" applyAlignment="1">
      <alignment vertical="center"/>
    </xf>
    <xf numFmtId="177" fontId="4" fillId="3" borderId="27" xfId="1" applyNumberFormat="1" applyFont="1" applyFill="1" applyBorder="1" applyAlignment="1">
      <alignment vertical="center"/>
    </xf>
    <xf numFmtId="177" fontId="8" fillId="0" borderId="84" xfId="1" applyNumberFormat="1" applyFont="1" applyFill="1" applyBorder="1" applyAlignment="1">
      <alignment horizontal="center" vertical="center"/>
    </xf>
    <xf numFmtId="180" fontId="10" fillId="0" borderId="85" xfId="1" applyNumberFormat="1" applyFont="1" applyFill="1" applyBorder="1" applyAlignment="1">
      <alignment horizontal="center" vertical="center"/>
    </xf>
    <xf numFmtId="181" fontId="4" fillId="2" borderId="0" xfId="0" applyNumberFormat="1" applyFont="1" applyFill="1" applyBorder="1" applyAlignment="1">
      <alignment vertical="center"/>
    </xf>
    <xf numFmtId="181" fontId="7" fillId="2" borderId="0" xfId="1" applyNumberFormat="1" applyFont="1" applyFill="1" applyBorder="1" applyAlignment="1">
      <alignment horizontal="left" vertical="center"/>
    </xf>
    <xf numFmtId="181" fontId="4" fillId="2" borderId="0" xfId="1" applyNumberFormat="1" applyFont="1" applyFill="1" applyBorder="1" applyAlignment="1">
      <alignment horizontal="left" vertical="center"/>
    </xf>
    <xf numFmtId="181" fontId="4" fillId="2" borderId="16" xfId="1" applyNumberFormat="1" applyFont="1" applyFill="1" applyBorder="1" applyAlignment="1">
      <alignment horizontal="left" vertical="center"/>
    </xf>
    <xf numFmtId="181" fontId="4" fillId="2" borderId="4" xfId="0" applyNumberFormat="1" applyFont="1" applyFill="1" applyBorder="1" applyAlignment="1">
      <alignment vertical="center"/>
    </xf>
    <xf numFmtId="177" fontId="7" fillId="2" borderId="89" xfId="1" applyNumberFormat="1" applyFont="1" applyFill="1" applyBorder="1" applyAlignment="1">
      <alignment horizontal="center" vertical="center"/>
    </xf>
    <xf numFmtId="180" fontId="7" fillId="0" borderId="93" xfId="1" applyNumberFormat="1" applyFont="1" applyFill="1" applyBorder="1" applyAlignment="1">
      <alignment horizontal="center" vertical="center"/>
    </xf>
    <xf numFmtId="179" fontId="4" fillId="2" borderId="50" xfId="1" applyNumberFormat="1" applyFont="1" applyFill="1" applyBorder="1" applyAlignment="1">
      <alignment horizontal="left" vertical="center"/>
    </xf>
    <xf numFmtId="179" fontId="4" fillId="2" borderId="51" xfId="1" applyNumberFormat="1" applyFont="1" applyFill="1" applyBorder="1" applyAlignment="1">
      <alignment horizontal="left" vertical="center"/>
    </xf>
    <xf numFmtId="0" fontId="8" fillId="0" borderId="83" xfId="1" applyFont="1" applyFill="1" applyBorder="1" applyAlignment="1">
      <alignment horizontal="right" vertical="center"/>
    </xf>
    <xf numFmtId="0" fontId="8" fillId="0" borderId="77" xfId="1" applyFont="1" applyFill="1" applyBorder="1" applyAlignment="1">
      <alignment horizontal="right" vertical="center"/>
    </xf>
    <xf numFmtId="0" fontId="8" fillId="0" borderId="84" xfId="1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176" fontId="8" fillId="3" borderId="0" xfId="1" applyNumberFormat="1" applyFont="1" applyFill="1" applyBorder="1" applyAlignment="1">
      <alignment horizontal="left" vertical="center"/>
    </xf>
    <xf numFmtId="0" fontId="9" fillId="4" borderId="3" xfId="1" applyFont="1" applyFill="1" applyBorder="1" applyAlignment="1">
      <alignment horizontal="center" vertical="center"/>
    </xf>
    <xf numFmtId="0" fontId="9" fillId="4" borderId="4" xfId="1" applyFont="1" applyFill="1" applyBorder="1" applyAlignment="1">
      <alignment horizontal="center" vertical="center"/>
    </xf>
    <xf numFmtId="179" fontId="4" fillId="2" borderId="9" xfId="1" applyNumberFormat="1" applyFont="1" applyFill="1" applyBorder="1" applyAlignment="1">
      <alignment horizontal="left" vertical="center"/>
    </xf>
    <xf numFmtId="179" fontId="4" fillId="2" borderId="10" xfId="1" applyNumberFormat="1" applyFont="1" applyFill="1" applyBorder="1" applyAlignment="1">
      <alignment horizontal="left" vertical="center"/>
    </xf>
    <xf numFmtId="179" fontId="4" fillId="2" borderId="26" xfId="1" applyNumberFormat="1" applyFont="1" applyFill="1" applyBorder="1" applyAlignment="1">
      <alignment horizontal="left" vertical="center"/>
    </xf>
    <xf numFmtId="179" fontId="4" fillId="2" borderId="57" xfId="1" applyNumberFormat="1" applyFont="1" applyFill="1" applyBorder="1" applyAlignment="1">
      <alignment horizontal="left" vertical="center"/>
    </xf>
    <xf numFmtId="179" fontId="4" fillId="2" borderId="59" xfId="1" applyNumberFormat="1" applyFont="1" applyFill="1" applyBorder="1" applyAlignment="1">
      <alignment horizontal="left" vertical="center"/>
    </xf>
    <xf numFmtId="179" fontId="4" fillId="2" borderId="60" xfId="1" applyNumberFormat="1" applyFont="1" applyFill="1" applyBorder="1" applyAlignment="1">
      <alignment horizontal="left" vertical="center"/>
    </xf>
    <xf numFmtId="179" fontId="4" fillId="2" borderId="62" xfId="1" applyNumberFormat="1" applyFont="1" applyFill="1" applyBorder="1" applyAlignment="1">
      <alignment horizontal="left" vertical="center"/>
    </xf>
    <xf numFmtId="0" fontId="8" fillId="3" borderId="47" xfId="0" applyFont="1" applyFill="1" applyBorder="1" applyAlignment="1">
      <alignment horizontal="center" vertical="center"/>
    </xf>
    <xf numFmtId="0" fontId="8" fillId="3" borderId="48" xfId="0" applyFont="1" applyFill="1" applyBorder="1" applyAlignment="1">
      <alignment horizontal="center" vertical="center"/>
    </xf>
    <xf numFmtId="0" fontId="8" fillId="3" borderId="43" xfId="0" applyFont="1" applyFill="1" applyBorder="1" applyAlignment="1">
      <alignment horizontal="center" vertical="center"/>
    </xf>
    <xf numFmtId="0" fontId="8" fillId="3" borderId="41" xfId="0" applyFont="1" applyFill="1" applyBorder="1" applyAlignment="1">
      <alignment horizontal="center" vertical="center"/>
    </xf>
    <xf numFmtId="0" fontId="8" fillId="3" borderId="44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/>
    </xf>
    <xf numFmtId="0" fontId="8" fillId="3" borderId="34" xfId="0" applyFont="1" applyFill="1" applyBorder="1" applyAlignment="1">
      <alignment horizontal="center" vertical="center"/>
    </xf>
    <xf numFmtId="0" fontId="9" fillId="4" borderId="76" xfId="1" applyFont="1" applyFill="1" applyBorder="1" applyAlignment="1">
      <alignment horizontal="center" vertical="center"/>
    </xf>
    <xf numFmtId="0" fontId="9" fillId="4" borderId="77" xfId="1" applyFont="1" applyFill="1" applyBorder="1" applyAlignment="1">
      <alignment horizontal="center" vertical="center"/>
    </xf>
    <xf numFmtId="0" fontId="8" fillId="6" borderId="79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6" borderId="80" xfId="0" applyFont="1" applyFill="1" applyBorder="1" applyAlignment="1">
      <alignment horizontal="center" vertical="center"/>
    </xf>
    <xf numFmtId="179" fontId="4" fillId="3" borderId="14" xfId="1" applyNumberFormat="1" applyFont="1" applyFill="1" applyBorder="1" applyAlignment="1">
      <alignment horizontal="left" vertical="center"/>
    </xf>
    <xf numFmtId="177" fontId="11" fillId="3" borderId="46" xfId="0" applyNumberFormat="1" applyFont="1" applyFill="1" applyBorder="1" applyAlignment="1">
      <alignment horizontal="center" vertical="center"/>
    </xf>
    <xf numFmtId="177" fontId="11" fillId="3" borderId="11" xfId="0" applyNumberFormat="1" applyFont="1" applyFill="1" applyBorder="1" applyAlignment="1">
      <alignment horizontal="center" vertical="center"/>
    </xf>
    <xf numFmtId="0" fontId="11" fillId="3" borderId="46" xfId="0" applyFont="1" applyFill="1" applyBorder="1" applyAlignment="1">
      <alignment horizontal="center" vertical="center"/>
    </xf>
    <xf numFmtId="0" fontId="11" fillId="3" borderId="81" xfId="0" applyFont="1" applyFill="1" applyBorder="1" applyAlignment="1">
      <alignment horizontal="center" vertical="center"/>
    </xf>
    <xf numFmtId="179" fontId="4" fillId="3" borderId="26" xfId="1" applyNumberFormat="1" applyFont="1" applyFill="1" applyBorder="1" applyAlignment="1">
      <alignment horizontal="left" vertical="center" wrapText="1"/>
    </xf>
    <xf numFmtId="179" fontId="4" fillId="3" borderId="57" xfId="1" applyNumberFormat="1" applyFont="1" applyFill="1" applyBorder="1" applyAlignment="1">
      <alignment horizontal="left" vertical="center" wrapText="1"/>
    </xf>
    <xf numFmtId="179" fontId="4" fillId="3" borderId="8" xfId="1" applyNumberFormat="1" applyFont="1" applyFill="1" applyBorder="1" applyAlignment="1">
      <alignment horizontal="left" vertical="center"/>
    </xf>
    <xf numFmtId="179" fontId="4" fillId="3" borderId="49" xfId="1" applyNumberFormat="1" applyFont="1" applyFill="1" applyBorder="1" applyAlignment="1">
      <alignment horizontal="left" vertical="center"/>
    </xf>
    <xf numFmtId="179" fontId="4" fillId="3" borderId="26" xfId="1" applyNumberFormat="1" applyFont="1" applyFill="1" applyBorder="1" applyAlignment="1">
      <alignment horizontal="left" vertical="center"/>
    </xf>
    <xf numFmtId="179" fontId="4" fillId="3" borderId="62" xfId="1" applyNumberFormat="1" applyFont="1" applyFill="1" applyBorder="1" applyAlignment="1">
      <alignment horizontal="left" vertical="center"/>
    </xf>
    <xf numFmtId="177" fontId="4" fillId="2" borderId="40" xfId="1" applyNumberFormat="1" applyFont="1" applyFill="1" applyBorder="1" applyAlignment="1">
      <alignment horizontal="center" vertical="center"/>
    </xf>
    <xf numFmtId="177" fontId="4" fillId="2" borderId="19" xfId="1" applyNumberFormat="1" applyFont="1" applyFill="1" applyBorder="1" applyAlignment="1">
      <alignment horizontal="center" vertical="center"/>
    </xf>
    <xf numFmtId="178" fontId="4" fillId="3" borderId="50" xfId="1" applyNumberFormat="1" applyFont="1" applyFill="1" applyBorder="1" applyAlignment="1">
      <alignment horizontal="left" vertical="center"/>
    </xf>
    <xf numFmtId="178" fontId="4" fillId="3" borderId="82" xfId="1" applyNumberFormat="1" applyFont="1" applyFill="1" applyBorder="1" applyAlignment="1">
      <alignment horizontal="left" vertical="center"/>
    </xf>
    <xf numFmtId="0" fontId="4" fillId="3" borderId="26" xfId="1" applyFont="1" applyFill="1" applyBorder="1" applyAlignment="1">
      <alignment horizontal="left" vertical="center" wrapText="1"/>
    </xf>
    <xf numFmtId="0" fontId="4" fillId="3" borderId="57" xfId="1" applyFont="1" applyFill="1" applyBorder="1" applyAlignment="1">
      <alignment horizontal="left" vertical="center" wrapText="1"/>
    </xf>
    <xf numFmtId="177" fontId="4" fillId="2" borderId="66" xfId="1" applyNumberFormat="1" applyFont="1" applyFill="1" applyBorder="1" applyAlignment="1">
      <alignment horizontal="center" vertical="center"/>
    </xf>
    <xf numFmtId="177" fontId="4" fillId="2" borderId="13" xfId="1" applyNumberFormat="1" applyFont="1" applyFill="1" applyBorder="1" applyAlignment="1">
      <alignment horizontal="center" vertical="center"/>
    </xf>
    <xf numFmtId="0" fontId="4" fillId="3" borderId="50" xfId="1" applyFont="1" applyFill="1" applyBorder="1" applyAlignment="1">
      <alignment horizontal="left" vertical="center" wrapText="1"/>
    </xf>
    <xf numFmtId="0" fontId="4" fillId="3" borderId="51" xfId="1" applyFont="1" applyFill="1" applyBorder="1" applyAlignment="1">
      <alignment horizontal="left" vertical="center" wrapText="1"/>
    </xf>
    <xf numFmtId="0" fontId="7" fillId="2" borderId="20" xfId="1" applyFont="1" applyFill="1" applyBorder="1" applyAlignment="1">
      <alignment horizontal="right" vertical="center"/>
    </xf>
    <xf numFmtId="0" fontId="7" fillId="2" borderId="0" xfId="1" applyFont="1" applyFill="1" applyBorder="1" applyAlignment="1">
      <alignment horizontal="right" vertical="center"/>
    </xf>
    <xf numFmtId="0" fontId="7" fillId="2" borderId="21" xfId="1" applyFont="1" applyFill="1" applyBorder="1" applyAlignment="1">
      <alignment horizontal="right" vertical="center"/>
    </xf>
    <xf numFmtId="0" fontId="7" fillId="2" borderId="86" xfId="1" applyFont="1" applyFill="1" applyBorder="1" applyAlignment="1">
      <alignment horizontal="right" vertical="center"/>
    </xf>
    <xf numFmtId="0" fontId="7" fillId="2" borderId="87" xfId="1" applyFont="1" applyFill="1" applyBorder="1" applyAlignment="1">
      <alignment horizontal="right" vertical="center"/>
    </xf>
    <xf numFmtId="0" fontId="7" fillId="2" borderId="88" xfId="1" applyFont="1" applyFill="1" applyBorder="1" applyAlignment="1">
      <alignment horizontal="right" vertical="center"/>
    </xf>
    <xf numFmtId="0" fontId="7" fillId="0" borderId="90" xfId="1" applyFont="1" applyFill="1" applyBorder="1" applyAlignment="1">
      <alignment horizontal="right" vertical="center"/>
    </xf>
    <xf numFmtId="0" fontId="7" fillId="0" borderId="91" xfId="1" applyFont="1" applyFill="1" applyBorder="1" applyAlignment="1">
      <alignment horizontal="right" vertical="center"/>
    </xf>
    <xf numFmtId="0" fontId="7" fillId="0" borderId="92" xfId="1" applyFont="1" applyFill="1" applyBorder="1" applyAlignment="1">
      <alignment horizontal="right" vertical="center"/>
    </xf>
    <xf numFmtId="179" fontId="4" fillId="3" borderId="14" xfId="1" applyNumberFormat="1" applyFont="1" applyFill="1" applyBorder="1" applyAlignment="1">
      <alignment horizontal="left" vertical="center" wrapText="1"/>
    </xf>
    <xf numFmtId="179" fontId="4" fillId="3" borderId="9" xfId="1" applyNumberFormat="1" applyFont="1" applyFill="1" applyBorder="1" applyAlignment="1">
      <alignment horizontal="left" vertical="center" wrapText="1"/>
    </xf>
    <xf numFmtId="179" fontId="4" fillId="3" borderId="58" xfId="1" applyNumberFormat="1" applyFont="1" applyFill="1" applyBorder="1" applyAlignment="1">
      <alignment horizontal="left" vertical="center" wrapText="1"/>
    </xf>
    <xf numFmtId="0" fontId="4" fillId="2" borderId="61" xfId="0" applyFont="1" applyFill="1" applyBorder="1" applyAlignment="1">
      <alignment horizontal="center" vertical="center"/>
    </xf>
    <xf numFmtId="0" fontId="4" fillId="2" borderId="67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3" borderId="12" xfId="1" applyFont="1" applyFill="1" applyBorder="1" applyAlignment="1">
      <alignment horizontal="left" vertical="center"/>
    </xf>
    <xf numFmtId="0" fontId="4" fillId="3" borderId="18" xfId="1" applyFont="1" applyFill="1" applyBorder="1" applyAlignment="1">
      <alignment horizontal="left" vertical="center"/>
    </xf>
    <xf numFmtId="0" fontId="4" fillId="3" borderId="48" xfId="1" applyFont="1" applyFill="1" applyBorder="1" applyAlignment="1">
      <alignment horizontal="left" vertical="center"/>
    </xf>
    <xf numFmtId="179" fontId="4" fillId="0" borderId="50" xfId="1" applyNumberFormat="1" applyFont="1" applyFill="1" applyBorder="1" applyAlignment="1">
      <alignment horizontal="left" vertical="center" wrapText="1"/>
    </xf>
    <xf numFmtId="179" fontId="4" fillId="0" borderId="51" xfId="1" applyNumberFormat="1" applyFont="1" applyFill="1" applyBorder="1" applyAlignment="1">
      <alignment horizontal="left" vertical="center" wrapText="1"/>
    </xf>
    <xf numFmtId="179" fontId="4" fillId="3" borderId="55" xfId="1" applyNumberFormat="1" applyFont="1" applyFill="1" applyBorder="1" applyAlignment="1">
      <alignment horizontal="left" vertical="center" wrapText="1"/>
    </xf>
    <xf numFmtId="179" fontId="4" fillId="3" borderId="56" xfId="1" applyNumberFormat="1" applyFont="1" applyFill="1" applyBorder="1" applyAlignment="1">
      <alignment horizontal="left" vertical="center" wrapText="1"/>
    </xf>
    <xf numFmtId="179" fontId="4" fillId="3" borderId="72" xfId="1" applyNumberFormat="1" applyFont="1" applyFill="1" applyBorder="1" applyAlignment="1">
      <alignment horizontal="left" vertical="center" wrapText="1"/>
    </xf>
    <xf numFmtId="179" fontId="4" fillId="3" borderId="73" xfId="1" applyNumberFormat="1" applyFont="1" applyFill="1" applyBorder="1" applyAlignment="1">
      <alignment horizontal="left" vertical="center" wrapText="1"/>
    </xf>
    <xf numFmtId="182" fontId="4" fillId="3" borderId="8" xfId="1" applyNumberFormat="1" applyFont="1" applyFill="1" applyBorder="1" applyAlignment="1">
      <alignment horizontal="center" vertical="center"/>
    </xf>
    <xf numFmtId="182" fontId="4" fillId="3" borderId="49" xfId="1" applyNumberFormat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/>
    </xf>
    <xf numFmtId="0" fontId="4" fillId="3" borderId="49" xfId="1" applyFont="1" applyFill="1" applyBorder="1" applyAlignment="1">
      <alignment horizontal="center" vertical="center"/>
    </xf>
    <xf numFmtId="0" fontId="7" fillId="6" borderId="52" xfId="1" applyFont="1" applyFill="1" applyBorder="1" applyAlignment="1">
      <alignment horizontal="center" vertical="center"/>
    </xf>
    <xf numFmtId="0" fontId="7" fillId="6" borderId="53" xfId="1" applyFont="1" applyFill="1" applyBorder="1" applyAlignment="1">
      <alignment horizontal="center" vertical="center"/>
    </xf>
    <xf numFmtId="0" fontId="7" fillId="6" borderId="54" xfId="1" applyFont="1" applyFill="1" applyBorder="1" applyAlignment="1">
      <alignment horizontal="center" vertical="center"/>
    </xf>
    <xf numFmtId="179" fontId="4" fillId="3" borderId="8" xfId="1" applyNumberFormat="1" applyFont="1" applyFill="1" applyBorder="1" applyAlignment="1">
      <alignment horizontal="left" vertical="center" wrapText="1"/>
    </xf>
    <xf numFmtId="179" fontId="4" fillId="0" borderId="26" xfId="1" applyNumberFormat="1" applyFont="1" applyFill="1" applyBorder="1" applyAlignment="1">
      <alignment horizontal="left" vertical="center" wrapText="1"/>
    </xf>
    <xf numFmtId="179" fontId="4" fillId="0" borderId="57" xfId="1" applyNumberFormat="1" applyFont="1" applyFill="1" applyBorder="1" applyAlignment="1">
      <alignment horizontal="left" vertical="center" wrapText="1"/>
    </xf>
    <xf numFmtId="179" fontId="4" fillId="0" borderId="69" xfId="1" applyNumberFormat="1" applyFont="1" applyFill="1" applyBorder="1" applyAlignment="1">
      <alignment horizontal="left" vertical="center" wrapText="1"/>
    </xf>
    <xf numFmtId="179" fontId="4" fillId="0" borderId="70" xfId="1" applyNumberFormat="1" applyFont="1" applyFill="1" applyBorder="1" applyAlignment="1">
      <alignment horizontal="left" vertical="center" wrapText="1"/>
    </xf>
    <xf numFmtId="182" fontId="4" fillId="3" borderId="12" xfId="1" applyNumberFormat="1" applyFont="1" applyFill="1" applyBorder="1" applyAlignment="1">
      <alignment horizontal="center" vertical="center"/>
    </xf>
    <xf numFmtId="182" fontId="4" fillId="3" borderId="18" xfId="1" applyNumberFormat="1" applyFont="1" applyFill="1" applyBorder="1" applyAlignment="1">
      <alignment horizontal="center" vertical="center"/>
    </xf>
    <xf numFmtId="0" fontId="4" fillId="3" borderId="12" xfId="1" applyFont="1" applyFill="1" applyBorder="1" applyAlignment="1">
      <alignment horizontal="center" vertical="center" wrapText="1"/>
    </xf>
    <xf numFmtId="0" fontId="4" fillId="3" borderId="18" xfId="1" applyFont="1" applyFill="1" applyBorder="1" applyAlignment="1">
      <alignment horizontal="center" vertical="center" wrapText="1"/>
    </xf>
    <xf numFmtId="177" fontId="4" fillId="3" borderId="66" xfId="1" applyNumberFormat="1" applyFont="1" applyFill="1" applyBorder="1" applyAlignment="1">
      <alignment horizontal="center" vertical="center"/>
    </xf>
    <xf numFmtId="177" fontId="4" fillId="3" borderId="13" xfId="1" applyNumberFormat="1" applyFont="1" applyFill="1" applyBorder="1" applyAlignment="1">
      <alignment horizontal="center" vertical="center"/>
    </xf>
    <xf numFmtId="177" fontId="4" fillId="3" borderId="65" xfId="1" applyNumberFormat="1" applyFont="1" applyFill="1" applyBorder="1" applyAlignment="1">
      <alignment horizontal="center" vertical="center"/>
    </xf>
    <xf numFmtId="0" fontId="4" fillId="3" borderId="12" xfId="1" applyFont="1" applyFill="1" applyBorder="1" applyAlignment="1">
      <alignment horizontal="left" vertical="center" wrapText="1"/>
    </xf>
    <xf numFmtId="0" fontId="4" fillId="3" borderId="18" xfId="1" applyFont="1" applyFill="1" applyBorder="1" applyAlignment="1">
      <alignment horizontal="left" vertical="center" wrapText="1"/>
    </xf>
    <xf numFmtId="0" fontId="4" fillId="3" borderId="8" xfId="1" applyFont="1" applyFill="1" applyBorder="1" applyAlignment="1">
      <alignment horizontal="left" vertical="center" wrapText="1"/>
    </xf>
    <xf numFmtId="182" fontId="4" fillId="3" borderId="29" xfId="1" applyNumberFormat="1" applyFont="1" applyFill="1" applyBorder="1" applyAlignment="1">
      <alignment horizontal="center" vertical="center"/>
    </xf>
    <xf numFmtId="182" fontId="4" fillId="3" borderId="68" xfId="1" applyNumberFormat="1" applyFont="1" applyFill="1" applyBorder="1" applyAlignment="1">
      <alignment horizontal="center" vertical="center"/>
    </xf>
    <xf numFmtId="0" fontId="4" fillId="0" borderId="29" xfId="1" applyFont="1" applyFill="1" applyBorder="1" applyAlignment="1">
      <alignment horizontal="center" vertical="center"/>
    </xf>
    <xf numFmtId="0" fontId="4" fillId="0" borderId="68" xfId="1" applyFont="1" applyFill="1" applyBorder="1" applyAlignment="1">
      <alignment horizontal="center" vertical="center"/>
    </xf>
    <xf numFmtId="177" fontId="4" fillId="3" borderId="30" xfId="1" applyNumberFormat="1" applyFont="1" applyFill="1" applyBorder="1" applyAlignment="1">
      <alignment horizontal="center" vertical="center"/>
    </xf>
    <xf numFmtId="0" fontId="4" fillId="3" borderId="18" xfId="1" applyFont="1" applyFill="1" applyBorder="1" applyAlignment="1">
      <alignment horizontal="center" vertical="center"/>
    </xf>
    <xf numFmtId="0" fontId="4" fillId="3" borderId="68" xfId="1" applyFont="1" applyFill="1" applyBorder="1" applyAlignment="1">
      <alignment horizontal="center" vertical="center"/>
    </xf>
    <xf numFmtId="179" fontId="4" fillId="0" borderId="55" xfId="1" applyNumberFormat="1" applyFont="1" applyFill="1" applyBorder="1" applyAlignment="1">
      <alignment horizontal="left" vertical="center" wrapText="1"/>
    </xf>
    <xf numFmtId="179" fontId="4" fillId="0" borderId="56" xfId="1" applyNumberFormat="1" applyFont="1" applyFill="1" applyBorder="1" applyAlignment="1">
      <alignment horizontal="left" vertical="center" wrapText="1"/>
    </xf>
    <xf numFmtId="179" fontId="4" fillId="3" borderId="63" xfId="1" applyNumberFormat="1" applyFont="1" applyFill="1" applyBorder="1" applyAlignment="1">
      <alignment horizontal="left" vertical="center" wrapText="1"/>
    </xf>
    <xf numFmtId="179" fontId="4" fillId="3" borderId="64" xfId="1" applyNumberFormat="1" applyFont="1" applyFill="1" applyBorder="1" applyAlignment="1">
      <alignment horizontal="left" vertical="center" wrapText="1"/>
    </xf>
    <xf numFmtId="177" fontId="4" fillId="3" borderId="19" xfId="1" applyNumberFormat="1" applyFont="1" applyFill="1" applyBorder="1" applyAlignment="1">
      <alignment horizontal="center" vertical="center"/>
    </xf>
    <xf numFmtId="179" fontId="4" fillId="3" borderId="15" xfId="1" applyNumberFormat="1" applyFont="1" applyFill="1" applyBorder="1" applyAlignment="1">
      <alignment horizontal="left" vertical="center" wrapText="1"/>
    </xf>
    <xf numFmtId="179" fontId="4" fillId="3" borderId="17" xfId="1" applyNumberFormat="1" applyFont="1" applyFill="1" applyBorder="1" applyAlignment="1">
      <alignment horizontal="left" vertical="center" wrapText="1"/>
    </xf>
  </cellXfs>
  <cellStyles count="3">
    <cellStyle name="常规" xfId="0" builtinId="0"/>
    <cellStyle name="常规_Sheet1" xfId="1"/>
    <cellStyle name="常规_Sheet1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50"/>
  <sheetViews>
    <sheetView tabSelected="1" zoomScale="90" zoomScaleNormal="90" workbookViewId="0">
      <selection activeCell="K10" sqref="K10"/>
    </sheetView>
  </sheetViews>
  <sheetFormatPr defaultColWidth="9" defaultRowHeight="16.5" x14ac:dyDescent="0.15"/>
  <cols>
    <col min="1" max="1" width="8.375" style="14" customWidth="1"/>
    <col min="2" max="2" width="16.125" style="18" customWidth="1"/>
    <col min="3" max="3" width="20" style="18" customWidth="1"/>
    <col min="4" max="4" width="15.375" style="18" customWidth="1"/>
    <col min="5" max="5" width="7.375" style="1" customWidth="1"/>
    <col min="6" max="6" width="8.625" style="1" customWidth="1"/>
    <col min="7" max="7" width="7.375" style="1" customWidth="1"/>
    <col min="8" max="8" width="9" style="1" bestFit="1" customWidth="1"/>
    <col min="9" max="9" width="53.5" style="1" bestFit="1" customWidth="1"/>
    <col min="10" max="16384" width="9" style="1"/>
  </cols>
  <sheetData>
    <row r="1" spans="1:11" ht="39.950000000000003" customHeight="1" x14ac:dyDescent="0.15">
      <c r="A1" s="186" t="s">
        <v>13</v>
      </c>
      <c r="B1" s="186"/>
      <c r="C1" s="186"/>
      <c r="D1" s="186"/>
      <c r="E1" s="186"/>
      <c r="F1" s="186"/>
      <c r="G1" s="186"/>
      <c r="H1" s="186"/>
      <c r="I1" s="186"/>
    </row>
    <row r="2" spans="1:11" ht="26.1" customHeight="1" x14ac:dyDescent="0.15">
      <c r="A2" s="33" t="s">
        <v>12</v>
      </c>
      <c r="B2" s="33" t="s">
        <v>14</v>
      </c>
      <c r="C2" s="33"/>
      <c r="D2" s="33"/>
      <c r="E2" s="34"/>
      <c r="F2" s="35"/>
      <c r="G2" s="33"/>
      <c r="H2" s="35"/>
      <c r="I2" s="34"/>
    </row>
    <row r="3" spans="1:11" ht="26.1" customHeight="1" x14ac:dyDescent="0.15">
      <c r="A3" s="15" t="s">
        <v>15</v>
      </c>
      <c r="B3" s="15" t="s">
        <v>16</v>
      </c>
      <c r="C3" s="15"/>
      <c r="D3" s="15"/>
      <c r="E3" s="19"/>
      <c r="F3" s="20"/>
      <c r="G3" s="15"/>
      <c r="H3" s="20"/>
    </row>
    <row r="4" spans="1:11" ht="26.1" customHeight="1" x14ac:dyDescent="0.15">
      <c r="A4" s="33" t="s">
        <v>66</v>
      </c>
      <c r="B4" s="36"/>
      <c r="C4" s="37"/>
      <c r="D4" s="37"/>
      <c r="E4" s="34"/>
      <c r="F4" s="38"/>
      <c r="G4" s="33"/>
      <c r="H4" s="34"/>
      <c r="I4" s="34"/>
    </row>
    <row r="5" spans="1:11" ht="26.1" customHeight="1" thickBot="1" x14ac:dyDescent="0.2">
      <c r="A5" s="187"/>
      <c r="B5" s="187"/>
      <c r="C5" s="187"/>
      <c r="D5" s="187"/>
      <c r="E5" s="187"/>
      <c r="F5" s="187"/>
      <c r="G5" s="2"/>
      <c r="H5" s="3"/>
    </row>
    <row r="6" spans="1:11" ht="33.75" customHeight="1" x14ac:dyDescent="0.15">
      <c r="A6" s="4" t="s">
        <v>0</v>
      </c>
      <c r="B6" s="5" t="s">
        <v>1</v>
      </c>
      <c r="C6" s="188" t="s">
        <v>2</v>
      </c>
      <c r="D6" s="189"/>
      <c r="E6" s="6" t="s">
        <v>3</v>
      </c>
      <c r="F6" s="7" t="s">
        <v>4</v>
      </c>
      <c r="G6" s="8" t="s">
        <v>5</v>
      </c>
      <c r="H6" s="9" t="s">
        <v>6</v>
      </c>
      <c r="I6" s="10" t="s">
        <v>7</v>
      </c>
    </row>
    <row r="7" spans="1:11" ht="26.1" customHeight="1" x14ac:dyDescent="0.15">
      <c r="A7" s="11">
        <v>1</v>
      </c>
      <c r="B7" s="54" t="s">
        <v>54</v>
      </c>
      <c r="C7" s="190" t="s">
        <v>56</v>
      </c>
      <c r="D7" s="191"/>
      <c r="E7" s="81">
        <v>15385</v>
      </c>
      <c r="F7" s="12" t="s">
        <v>31</v>
      </c>
      <c r="G7" s="81">
        <v>3</v>
      </c>
      <c r="H7" s="81">
        <f t="shared" ref="H7" si="0">E7*G7</f>
        <v>46155</v>
      </c>
      <c r="I7" s="13" t="s">
        <v>68</v>
      </c>
    </row>
    <row r="8" spans="1:11" ht="26.1" customHeight="1" x14ac:dyDescent="0.15">
      <c r="A8" s="11">
        <v>2</v>
      </c>
      <c r="B8" s="54" t="s">
        <v>46</v>
      </c>
      <c r="C8" s="190" t="s">
        <v>47</v>
      </c>
      <c r="D8" s="191"/>
      <c r="E8" s="81">
        <v>20062</v>
      </c>
      <c r="F8" s="12" t="s">
        <v>31</v>
      </c>
      <c r="G8" s="81">
        <v>8</v>
      </c>
      <c r="H8" s="81">
        <f t="shared" ref="H8:H9" si="1">E8*G8</f>
        <v>160496</v>
      </c>
      <c r="I8" s="13" t="s">
        <v>67</v>
      </c>
    </row>
    <row r="9" spans="1:11" ht="26.1" customHeight="1" x14ac:dyDescent="0.15">
      <c r="A9" s="105">
        <v>3</v>
      </c>
      <c r="B9" s="118" t="s">
        <v>55</v>
      </c>
      <c r="C9" s="192" t="s">
        <v>57</v>
      </c>
      <c r="D9" s="193"/>
      <c r="E9" s="119">
        <v>24740</v>
      </c>
      <c r="F9" s="120" t="s">
        <v>31</v>
      </c>
      <c r="G9" s="119">
        <v>1</v>
      </c>
      <c r="H9" s="119">
        <f t="shared" si="1"/>
        <v>24740</v>
      </c>
      <c r="I9" s="13" t="s">
        <v>67</v>
      </c>
    </row>
    <row r="10" spans="1:11" ht="26.1" customHeight="1" x14ac:dyDescent="0.15">
      <c r="A10" s="105">
        <v>4</v>
      </c>
      <c r="B10" s="104" t="s">
        <v>123</v>
      </c>
      <c r="C10" s="190" t="s">
        <v>125</v>
      </c>
      <c r="D10" s="191"/>
      <c r="E10" s="81">
        <v>29417</v>
      </c>
      <c r="F10" s="12" t="s">
        <v>31</v>
      </c>
      <c r="G10" s="81">
        <v>1</v>
      </c>
      <c r="H10" s="81">
        <f t="shared" ref="H10:H12" si="2">E10*G10</f>
        <v>29417</v>
      </c>
      <c r="I10" s="13" t="s">
        <v>67</v>
      </c>
    </row>
    <row r="11" spans="1:11" ht="26.1" customHeight="1" x14ac:dyDescent="0.15">
      <c r="A11" s="105">
        <v>5</v>
      </c>
      <c r="B11" s="103" t="s">
        <v>124</v>
      </c>
      <c r="C11" s="194" t="s">
        <v>126</v>
      </c>
      <c r="D11" s="195"/>
      <c r="E11" s="81">
        <v>43450</v>
      </c>
      <c r="F11" s="12" t="s">
        <v>31</v>
      </c>
      <c r="G11" s="81">
        <v>1</v>
      </c>
      <c r="H11" s="81">
        <f t="shared" si="2"/>
        <v>43450</v>
      </c>
      <c r="I11" s="13" t="s">
        <v>67</v>
      </c>
    </row>
    <row r="12" spans="1:11" ht="26.1" customHeight="1" x14ac:dyDescent="0.15">
      <c r="A12" s="146">
        <v>6</v>
      </c>
      <c r="B12" s="118" t="s">
        <v>194</v>
      </c>
      <c r="C12" s="192" t="s">
        <v>195</v>
      </c>
      <c r="D12" s="196"/>
      <c r="E12" s="114">
        <f>'物料采购费（山东）'!K36</f>
        <v>14446.203199999998</v>
      </c>
      <c r="F12" s="115" t="s">
        <v>196</v>
      </c>
      <c r="G12" s="114">
        <v>1</v>
      </c>
      <c r="H12" s="81">
        <f t="shared" si="2"/>
        <v>14446.203199999998</v>
      </c>
      <c r="I12" s="116" t="s">
        <v>197</v>
      </c>
    </row>
    <row r="13" spans="1:11" ht="26.1" customHeight="1" thickBot="1" x14ac:dyDescent="0.2">
      <c r="A13" s="55">
        <v>7</v>
      </c>
      <c r="B13" s="48" t="s">
        <v>8</v>
      </c>
      <c r="C13" s="181" t="s">
        <v>9</v>
      </c>
      <c r="D13" s="182"/>
      <c r="E13" s="82">
        <f>追加费用!M34</f>
        <v>25548.062320000001</v>
      </c>
      <c r="F13" s="56" t="s">
        <v>10</v>
      </c>
      <c r="G13" s="82">
        <v>1</v>
      </c>
      <c r="H13" s="82">
        <f t="shared" ref="H13" si="3">E13*G13</f>
        <v>25548.062320000001</v>
      </c>
      <c r="I13" s="57" t="s">
        <v>69</v>
      </c>
    </row>
    <row r="14" spans="1:11" ht="26.1" customHeight="1" thickBot="1" x14ac:dyDescent="0.2">
      <c r="A14" s="183" t="s">
        <v>11</v>
      </c>
      <c r="B14" s="184"/>
      <c r="C14" s="184"/>
      <c r="D14" s="184"/>
      <c r="E14" s="184"/>
      <c r="F14" s="184"/>
      <c r="G14" s="185"/>
      <c r="H14" s="172">
        <f>SUM(H7:H13)</f>
        <v>344252.26552000002</v>
      </c>
      <c r="I14" s="173"/>
      <c r="K14" s="80"/>
    </row>
    <row r="15" spans="1:11" ht="26.1" customHeight="1" x14ac:dyDescent="0.15">
      <c r="A15" s="21"/>
      <c r="B15" s="22"/>
      <c r="C15" s="22"/>
      <c r="D15" s="22"/>
      <c r="E15" s="24"/>
      <c r="F15" s="23"/>
      <c r="G15" s="178"/>
      <c r="H15" s="174"/>
      <c r="I15" s="31"/>
    </row>
    <row r="16" spans="1:11" ht="26.1" customHeight="1" x14ac:dyDescent="0.15">
      <c r="A16" s="25" t="s">
        <v>17</v>
      </c>
      <c r="B16" s="22"/>
      <c r="C16" s="22"/>
      <c r="D16" s="22"/>
      <c r="E16" s="24"/>
      <c r="F16" s="22"/>
      <c r="G16" s="175"/>
      <c r="H16" s="175" t="s">
        <v>18</v>
      </c>
      <c r="I16" s="31"/>
    </row>
    <row r="17" spans="1:9" ht="26.1" customHeight="1" x14ac:dyDescent="0.15">
      <c r="A17" s="26"/>
      <c r="B17" s="27"/>
      <c r="C17" s="27"/>
      <c r="D17" s="27"/>
      <c r="E17" s="24"/>
      <c r="F17" s="24"/>
      <c r="G17" s="176"/>
      <c r="H17" s="176"/>
      <c r="I17" s="31"/>
    </row>
    <row r="18" spans="1:9" ht="26.1" customHeight="1" thickBot="1" x14ac:dyDescent="0.2">
      <c r="A18" s="28"/>
      <c r="B18" s="29"/>
      <c r="C18" s="29"/>
      <c r="D18" s="29"/>
      <c r="E18" s="30"/>
      <c r="F18" s="30"/>
      <c r="G18" s="177"/>
      <c r="H18" s="177"/>
      <c r="I18" s="32"/>
    </row>
    <row r="19" spans="1:9" ht="26.1" customHeight="1" x14ac:dyDescent="0.15">
      <c r="B19" s="15"/>
      <c r="C19" s="15"/>
      <c r="D19" s="15"/>
      <c r="E19" s="16"/>
      <c r="F19" s="17"/>
      <c r="G19" s="17"/>
      <c r="H19" s="17"/>
      <c r="I19" s="17"/>
    </row>
    <row r="20" spans="1:9" ht="26.1" customHeight="1" x14ac:dyDescent="0.15">
      <c r="B20" s="15"/>
      <c r="C20" s="15"/>
      <c r="D20" s="15"/>
      <c r="E20" s="16"/>
      <c r="F20" s="17"/>
      <c r="G20" s="17"/>
      <c r="H20" s="16"/>
      <c r="I20" s="17"/>
    </row>
    <row r="21" spans="1:9" ht="26.1" customHeight="1" x14ac:dyDescent="0.15">
      <c r="B21" s="15"/>
      <c r="C21" s="15"/>
      <c r="D21" s="15"/>
      <c r="E21" s="16"/>
      <c r="F21" s="17"/>
      <c r="G21" s="17"/>
      <c r="H21" s="17"/>
      <c r="I21" s="17"/>
    </row>
    <row r="22" spans="1:9" ht="26.1" customHeight="1" x14ac:dyDescent="0.15">
      <c r="B22" s="15"/>
      <c r="C22" s="15"/>
      <c r="D22" s="15"/>
      <c r="E22" s="16"/>
      <c r="F22" s="17"/>
      <c r="G22" s="17"/>
      <c r="H22" s="17"/>
      <c r="I22" s="17"/>
    </row>
    <row r="23" spans="1:9" ht="26.1" customHeight="1" x14ac:dyDescent="0.15">
      <c r="B23" s="15"/>
      <c r="C23" s="15"/>
      <c r="D23" s="15"/>
      <c r="E23" s="16"/>
      <c r="F23" s="17"/>
      <c r="G23" s="17"/>
      <c r="H23" s="17"/>
      <c r="I23" s="17"/>
    </row>
    <row r="24" spans="1:9" ht="26.1" customHeight="1" x14ac:dyDescent="0.15">
      <c r="B24" s="15"/>
      <c r="C24" s="15"/>
      <c r="D24" s="15"/>
      <c r="E24" s="16"/>
      <c r="F24" s="17"/>
      <c r="G24" s="17"/>
      <c r="H24" s="17"/>
      <c r="I24" s="17"/>
    </row>
    <row r="25" spans="1:9" ht="26.1" customHeight="1" x14ac:dyDescent="0.15">
      <c r="B25" s="15"/>
      <c r="C25" s="15"/>
      <c r="D25" s="15"/>
      <c r="E25" s="16"/>
      <c r="F25" s="17"/>
      <c r="G25" s="17"/>
      <c r="H25" s="17"/>
      <c r="I25" s="17"/>
    </row>
    <row r="26" spans="1:9" ht="26.1" customHeight="1" x14ac:dyDescent="0.15">
      <c r="A26" s="1"/>
      <c r="B26" s="15"/>
      <c r="C26" s="15"/>
      <c r="D26" s="15"/>
      <c r="E26" s="16"/>
      <c r="F26" s="17"/>
      <c r="G26" s="17"/>
      <c r="H26" s="17"/>
      <c r="I26" s="17"/>
    </row>
    <row r="27" spans="1:9" ht="26.1" customHeight="1" x14ac:dyDescent="0.15">
      <c r="A27" s="1"/>
      <c r="B27" s="15"/>
      <c r="C27" s="15"/>
      <c r="D27" s="15"/>
      <c r="E27" s="16"/>
      <c r="F27" s="17"/>
      <c r="G27" s="17"/>
      <c r="H27" s="17"/>
      <c r="I27" s="17"/>
    </row>
    <row r="28" spans="1:9" ht="26.1" customHeight="1" x14ac:dyDescent="0.15">
      <c r="A28" s="1"/>
      <c r="B28" s="15"/>
      <c r="C28" s="15"/>
      <c r="D28" s="15"/>
      <c r="E28" s="16"/>
      <c r="F28" s="17"/>
      <c r="G28" s="17"/>
      <c r="H28" s="17"/>
      <c r="I28" s="17"/>
    </row>
    <row r="29" spans="1:9" ht="26.1" customHeight="1" x14ac:dyDescent="0.15">
      <c r="A29" s="1"/>
      <c r="B29" s="15"/>
      <c r="C29" s="15"/>
      <c r="D29" s="15"/>
      <c r="E29" s="16"/>
      <c r="F29" s="17"/>
      <c r="G29" s="17"/>
      <c r="H29" s="17"/>
      <c r="I29" s="17"/>
    </row>
    <row r="30" spans="1:9" ht="26.1" customHeight="1" x14ac:dyDescent="0.15">
      <c r="A30" s="1"/>
      <c r="B30" s="15"/>
      <c r="C30" s="15"/>
      <c r="D30" s="15"/>
      <c r="E30" s="16"/>
      <c r="F30" s="17"/>
      <c r="G30" s="17"/>
      <c r="H30" s="17"/>
      <c r="I30" s="17"/>
    </row>
    <row r="31" spans="1:9" ht="26.1" customHeight="1" x14ac:dyDescent="0.15">
      <c r="A31" s="1"/>
      <c r="B31" s="15"/>
      <c r="C31" s="15"/>
      <c r="D31" s="15"/>
      <c r="E31" s="16"/>
      <c r="F31" s="17"/>
      <c r="G31" s="17"/>
      <c r="H31" s="17"/>
      <c r="I31" s="17"/>
    </row>
    <row r="32" spans="1:9" ht="26.1" customHeight="1" x14ac:dyDescent="0.15">
      <c r="A32" s="1"/>
      <c r="B32" s="15"/>
      <c r="C32" s="15"/>
      <c r="D32" s="15"/>
      <c r="E32" s="16"/>
      <c r="F32" s="17"/>
      <c r="G32" s="17"/>
      <c r="H32" s="17"/>
      <c r="I32" s="17"/>
    </row>
    <row r="33" spans="1:9" ht="26.1" customHeight="1" x14ac:dyDescent="0.15">
      <c r="A33" s="1"/>
      <c r="B33" s="15"/>
      <c r="C33" s="15"/>
      <c r="D33" s="15"/>
      <c r="E33" s="16"/>
      <c r="F33" s="17"/>
      <c r="G33" s="17"/>
      <c r="H33" s="17"/>
      <c r="I33" s="17"/>
    </row>
    <row r="34" spans="1:9" ht="26.1" customHeight="1" x14ac:dyDescent="0.15">
      <c r="A34" s="1"/>
      <c r="B34" s="15"/>
      <c r="C34" s="15"/>
      <c r="D34" s="15"/>
      <c r="E34" s="16"/>
      <c r="F34" s="17"/>
      <c r="G34" s="17"/>
      <c r="H34" s="17"/>
      <c r="I34" s="17"/>
    </row>
    <row r="35" spans="1:9" ht="26.1" customHeight="1" x14ac:dyDescent="0.15">
      <c r="A35" s="1"/>
      <c r="B35" s="15"/>
      <c r="C35" s="15"/>
      <c r="D35" s="15"/>
      <c r="E35" s="16"/>
      <c r="F35" s="17"/>
      <c r="G35" s="17"/>
      <c r="H35" s="17"/>
      <c r="I35" s="17"/>
    </row>
    <row r="36" spans="1:9" ht="26.1" customHeight="1" x14ac:dyDescent="0.15">
      <c r="A36" s="1"/>
      <c r="B36" s="15"/>
      <c r="C36" s="15"/>
      <c r="D36" s="15"/>
      <c r="E36" s="16"/>
      <c r="F36" s="17"/>
      <c r="G36" s="17"/>
      <c r="H36" s="17"/>
      <c r="I36" s="17"/>
    </row>
    <row r="37" spans="1:9" ht="26.1" customHeight="1" x14ac:dyDescent="0.15">
      <c r="A37" s="1"/>
      <c r="B37" s="15"/>
      <c r="C37" s="15"/>
      <c r="D37" s="15"/>
      <c r="E37" s="16"/>
      <c r="F37" s="17"/>
      <c r="G37" s="17"/>
      <c r="H37" s="17"/>
      <c r="I37" s="17"/>
    </row>
    <row r="38" spans="1:9" ht="26.1" customHeight="1" x14ac:dyDescent="0.15">
      <c r="A38" s="1"/>
      <c r="B38" s="15"/>
      <c r="C38" s="15"/>
      <c r="D38" s="15"/>
      <c r="E38" s="16"/>
      <c r="F38" s="17"/>
      <c r="G38" s="17"/>
      <c r="H38" s="17"/>
      <c r="I38" s="17"/>
    </row>
    <row r="39" spans="1:9" ht="26.1" customHeight="1" x14ac:dyDescent="0.15">
      <c r="A39" s="1"/>
      <c r="B39" s="15"/>
      <c r="C39" s="15"/>
      <c r="D39" s="15"/>
      <c r="E39" s="16"/>
      <c r="F39" s="17"/>
      <c r="G39" s="17"/>
      <c r="H39" s="17"/>
      <c r="I39" s="17"/>
    </row>
    <row r="40" spans="1:9" ht="26.1" customHeight="1" x14ac:dyDescent="0.15">
      <c r="A40" s="1"/>
      <c r="B40" s="15"/>
      <c r="C40" s="15"/>
      <c r="D40" s="15"/>
      <c r="E40" s="16"/>
      <c r="F40" s="17"/>
      <c r="G40" s="17"/>
      <c r="H40" s="17"/>
      <c r="I40" s="17"/>
    </row>
    <row r="41" spans="1:9" ht="26.1" customHeight="1" x14ac:dyDescent="0.15">
      <c r="A41" s="1"/>
      <c r="B41" s="15"/>
      <c r="C41" s="15"/>
      <c r="D41" s="15"/>
      <c r="E41" s="16"/>
      <c r="F41" s="17"/>
      <c r="G41" s="17"/>
      <c r="H41" s="17"/>
      <c r="I41" s="17"/>
    </row>
    <row r="42" spans="1:9" ht="26.1" customHeight="1" x14ac:dyDescent="0.15">
      <c r="A42" s="1"/>
      <c r="B42" s="15"/>
      <c r="C42" s="15"/>
      <c r="D42" s="15"/>
      <c r="E42" s="16"/>
      <c r="F42" s="17"/>
      <c r="G42" s="17"/>
      <c r="H42" s="17"/>
      <c r="I42" s="17"/>
    </row>
    <row r="43" spans="1:9" ht="26.1" customHeight="1" x14ac:dyDescent="0.15">
      <c r="A43" s="1"/>
      <c r="B43" s="15"/>
      <c r="C43" s="15"/>
      <c r="D43" s="15"/>
      <c r="E43" s="16"/>
      <c r="F43" s="17"/>
      <c r="G43" s="17"/>
      <c r="H43" s="17"/>
      <c r="I43" s="17"/>
    </row>
    <row r="44" spans="1:9" ht="26.1" customHeight="1" x14ac:dyDescent="0.15">
      <c r="A44" s="1"/>
      <c r="B44" s="15"/>
      <c r="C44" s="15"/>
      <c r="D44" s="15"/>
      <c r="E44" s="16"/>
      <c r="F44" s="17"/>
      <c r="G44" s="17"/>
      <c r="H44" s="17"/>
      <c r="I44" s="17"/>
    </row>
    <row r="45" spans="1:9" ht="26.1" customHeight="1" x14ac:dyDescent="0.15">
      <c r="A45" s="1"/>
      <c r="B45" s="15"/>
      <c r="C45" s="15"/>
      <c r="D45" s="15"/>
      <c r="E45" s="16"/>
      <c r="F45" s="17"/>
      <c r="G45" s="17"/>
      <c r="H45" s="17"/>
      <c r="I45" s="17"/>
    </row>
    <row r="46" spans="1:9" ht="26.1" customHeight="1" x14ac:dyDescent="0.15">
      <c r="A46" s="1"/>
      <c r="B46" s="15"/>
      <c r="C46" s="15"/>
      <c r="D46" s="15"/>
      <c r="E46" s="16"/>
      <c r="F46" s="17"/>
      <c r="G46" s="17"/>
      <c r="H46" s="17"/>
      <c r="I46" s="17"/>
    </row>
    <row r="47" spans="1:9" ht="26.1" customHeight="1" x14ac:dyDescent="0.15">
      <c r="A47" s="1"/>
      <c r="B47" s="15"/>
      <c r="C47" s="15"/>
      <c r="D47" s="15"/>
      <c r="E47" s="16"/>
      <c r="F47" s="17"/>
      <c r="G47" s="17"/>
      <c r="H47" s="17"/>
      <c r="I47" s="17"/>
    </row>
    <row r="48" spans="1:9" ht="26.1" customHeight="1" x14ac:dyDescent="0.15">
      <c r="A48" s="1"/>
      <c r="B48" s="15"/>
      <c r="C48" s="15"/>
      <c r="D48" s="15"/>
      <c r="E48" s="16"/>
      <c r="F48" s="17"/>
      <c r="G48" s="17"/>
      <c r="H48" s="17"/>
      <c r="I48" s="17"/>
    </row>
    <row r="49" spans="1:9" ht="26.1" customHeight="1" x14ac:dyDescent="0.15">
      <c r="A49" s="1"/>
      <c r="B49" s="15"/>
      <c r="C49" s="15"/>
      <c r="D49" s="15"/>
      <c r="E49" s="16"/>
      <c r="F49" s="17"/>
      <c r="G49" s="17"/>
      <c r="H49" s="17"/>
      <c r="I49" s="17"/>
    </row>
    <row r="50" spans="1:9" ht="26.1" customHeight="1" x14ac:dyDescent="0.15">
      <c r="A50" s="1"/>
      <c r="B50" s="15"/>
      <c r="C50" s="15"/>
      <c r="D50" s="15"/>
      <c r="E50" s="16"/>
      <c r="F50" s="17"/>
      <c r="G50" s="17"/>
      <c r="H50" s="17"/>
      <c r="I50" s="17"/>
    </row>
  </sheetData>
  <mergeCells count="11">
    <mergeCell ref="C13:D13"/>
    <mergeCell ref="A14:G14"/>
    <mergeCell ref="A1:I1"/>
    <mergeCell ref="A5:F5"/>
    <mergeCell ref="C6:D6"/>
    <mergeCell ref="C8:D8"/>
    <mergeCell ref="C7:D7"/>
    <mergeCell ref="C9:D9"/>
    <mergeCell ref="C10:D10"/>
    <mergeCell ref="C11:D11"/>
    <mergeCell ref="C12:D12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26"/>
  <sheetViews>
    <sheetView zoomScale="90" zoomScaleNormal="90" workbookViewId="0"/>
  </sheetViews>
  <sheetFormatPr defaultRowHeight="26.1" customHeight="1" x14ac:dyDescent="0.15"/>
  <cols>
    <col min="1" max="1" width="13" style="53" customWidth="1"/>
    <col min="2" max="2" width="16.5" style="53" customWidth="1"/>
    <col min="3" max="3" width="9" style="53"/>
    <col min="4" max="4" width="33.75" style="53" customWidth="1"/>
    <col min="5" max="5" width="40.875" style="53" customWidth="1"/>
    <col min="6" max="6" width="12.75" style="53" bestFit="1" customWidth="1"/>
    <col min="7" max="7" width="16.5" style="53" customWidth="1"/>
    <col min="8" max="8" width="16.25" style="53" customWidth="1"/>
    <col min="9" max="9" width="11.5" style="53" customWidth="1"/>
    <col min="10" max="16384" width="9" style="53"/>
  </cols>
  <sheetData>
    <row r="1" spans="1:9" ht="39.950000000000003" customHeight="1" thickBot="1" x14ac:dyDescent="0.2">
      <c r="A1" s="62" t="s">
        <v>39</v>
      </c>
    </row>
    <row r="2" spans="1:9" ht="26.1" customHeight="1" x14ac:dyDescent="0.15">
      <c r="A2" s="68" t="s">
        <v>23</v>
      </c>
      <c r="B2" s="52" t="s">
        <v>19</v>
      </c>
      <c r="C2" s="52" t="s">
        <v>20</v>
      </c>
      <c r="D2" s="52" t="s">
        <v>21</v>
      </c>
      <c r="E2" s="52" t="s">
        <v>32</v>
      </c>
      <c r="F2" s="52" t="s">
        <v>33</v>
      </c>
      <c r="G2" s="52" t="s">
        <v>34</v>
      </c>
      <c r="H2" s="52" t="s">
        <v>35</v>
      </c>
      <c r="I2" s="69" t="s">
        <v>36</v>
      </c>
    </row>
    <row r="3" spans="1:9" ht="33.75" customHeight="1" x14ac:dyDescent="0.15">
      <c r="A3" s="63" t="s">
        <v>71</v>
      </c>
      <c r="B3" s="79" t="s">
        <v>72</v>
      </c>
      <c r="C3" s="64">
        <v>4</v>
      </c>
      <c r="D3" s="65" t="s">
        <v>73</v>
      </c>
      <c r="E3" s="65" t="s">
        <v>109</v>
      </c>
      <c r="F3" s="64" t="s">
        <v>37</v>
      </c>
      <c r="G3" s="64" t="s">
        <v>49</v>
      </c>
      <c r="H3" s="91" t="s">
        <v>256</v>
      </c>
      <c r="I3" s="85" t="s">
        <v>38</v>
      </c>
    </row>
    <row r="4" spans="1:9" ht="27.75" customHeight="1" x14ac:dyDescent="0.15">
      <c r="A4" s="63" t="s">
        <v>74</v>
      </c>
      <c r="B4" s="79" t="s">
        <v>75</v>
      </c>
      <c r="C4" s="64">
        <v>1</v>
      </c>
      <c r="D4" s="65" t="s">
        <v>76</v>
      </c>
      <c r="E4" s="65" t="s">
        <v>110</v>
      </c>
      <c r="F4" s="91" t="s">
        <v>37</v>
      </c>
      <c r="G4" s="64" t="s">
        <v>50</v>
      </c>
      <c r="H4" s="64" t="s">
        <v>48</v>
      </c>
      <c r="I4" s="85" t="s">
        <v>38</v>
      </c>
    </row>
    <row r="5" spans="1:9" ht="27.75" customHeight="1" x14ac:dyDescent="0.15">
      <c r="A5" s="63" t="s">
        <v>77</v>
      </c>
      <c r="B5" s="79" t="s">
        <v>78</v>
      </c>
      <c r="C5" s="64">
        <v>2</v>
      </c>
      <c r="D5" s="65" t="s">
        <v>79</v>
      </c>
      <c r="E5" s="65" t="s">
        <v>111</v>
      </c>
      <c r="F5" s="91" t="s">
        <v>37</v>
      </c>
      <c r="G5" s="64" t="s">
        <v>51</v>
      </c>
      <c r="H5" s="64" t="s">
        <v>48</v>
      </c>
      <c r="I5" s="85" t="s">
        <v>38</v>
      </c>
    </row>
    <row r="6" spans="1:9" ht="26.1" customHeight="1" x14ac:dyDescent="0.15">
      <c r="A6" s="63" t="s">
        <v>80</v>
      </c>
      <c r="B6" s="79" t="s">
        <v>81</v>
      </c>
      <c r="C6" s="64">
        <v>2</v>
      </c>
      <c r="D6" s="65" t="s">
        <v>82</v>
      </c>
      <c r="E6" s="65" t="s">
        <v>112</v>
      </c>
      <c r="F6" s="64" t="s">
        <v>37</v>
      </c>
      <c r="G6" s="64" t="s">
        <v>50</v>
      </c>
      <c r="H6" s="64" t="s">
        <v>40</v>
      </c>
      <c r="I6" s="85" t="s">
        <v>38</v>
      </c>
    </row>
    <row r="7" spans="1:9" ht="27.75" customHeight="1" x14ac:dyDescent="0.15">
      <c r="A7" s="63" t="s">
        <v>80</v>
      </c>
      <c r="B7" s="79" t="s">
        <v>83</v>
      </c>
      <c r="C7" s="64">
        <v>2</v>
      </c>
      <c r="D7" s="65" t="s">
        <v>84</v>
      </c>
      <c r="E7" s="65" t="s">
        <v>113</v>
      </c>
      <c r="F7" s="91" t="s">
        <v>37</v>
      </c>
      <c r="G7" s="64" t="s">
        <v>50</v>
      </c>
      <c r="H7" s="64" t="s">
        <v>48</v>
      </c>
      <c r="I7" s="85" t="s">
        <v>38</v>
      </c>
    </row>
    <row r="8" spans="1:9" ht="27.75" customHeight="1" x14ac:dyDescent="0.15">
      <c r="A8" s="63" t="s">
        <v>80</v>
      </c>
      <c r="B8" s="79" t="s">
        <v>85</v>
      </c>
      <c r="C8" s="64">
        <v>2</v>
      </c>
      <c r="D8" s="65" t="s">
        <v>86</v>
      </c>
      <c r="E8" s="65" t="s">
        <v>114</v>
      </c>
      <c r="F8" s="91" t="s">
        <v>37</v>
      </c>
      <c r="G8" s="64" t="s">
        <v>51</v>
      </c>
      <c r="H8" s="64" t="s">
        <v>48</v>
      </c>
      <c r="I8" s="85" t="s">
        <v>38</v>
      </c>
    </row>
    <row r="9" spans="1:9" ht="26.1" customHeight="1" x14ac:dyDescent="0.15">
      <c r="A9" s="63" t="s">
        <v>87</v>
      </c>
      <c r="B9" s="79" t="s">
        <v>88</v>
      </c>
      <c r="C9" s="64">
        <v>3</v>
      </c>
      <c r="D9" s="65" t="s">
        <v>89</v>
      </c>
      <c r="E9" s="65" t="s">
        <v>115</v>
      </c>
      <c r="F9" s="64" t="s">
        <v>37</v>
      </c>
      <c r="G9" s="64" t="s">
        <v>50</v>
      </c>
      <c r="H9" s="64" t="s">
        <v>40</v>
      </c>
      <c r="I9" s="85" t="s">
        <v>38</v>
      </c>
    </row>
    <row r="10" spans="1:9" ht="27.75" customHeight="1" x14ac:dyDescent="0.15">
      <c r="A10" s="63" t="s">
        <v>71</v>
      </c>
      <c r="B10" s="79" t="s">
        <v>90</v>
      </c>
      <c r="C10" s="64">
        <v>7</v>
      </c>
      <c r="D10" s="65" t="s">
        <v>91</v>
      </c>
      <c r="E10" s="65" t="s">
        <v>116</v>
      </c>
      <c r="F10" s="91" t="s">
        <v>37</v>
      </c>
      <c r="G10" s="64" t="s">
        <v>50</v>
      </c>
      <c r="H10" s="64" t="s">
        <v>48</v>
      </c>
      <c r="I10" s="85" t="s">
        <v>38</v>
      </c>
    </row>
    <row r="11" spans="1:9" ht="27.75" customHeight="1" x14ac:dyDescent="0.15">
      <c r="A11" s="63" t="s">
        <v>92</v>
      </c>
      <c r="B11" s="79" t="s">
        <v>93</v>
      </c>
      <c r="C11" s="64">
        <v>2</v>
      </c>
      <c r="D11" s="65" t="s">
        <v>94</v>
      </c>
      <c r="E11" s="65" t="s">
        <v>117</v>
      </c>
      <c r="F11" s="91" t="s">
        <v>37</v>
      </c>
      <c r="G11" s="64" t="s">
        <v>51</v>
      </c>
      <c r="H11" s="64" t="s">
        <v>48</v>
      </c>
      <c r="I11" s="85" t="s">
        <v>38</v>
      </c>
    </row>
    <row r="12" spans="1:9" ht="26.1" customHeight="1" x14ac:dyDescent="0.15">
      <c r="A12" s="63" t="s">
        <v>95</v>
      </c>
      <c r="B12" s="79" t="s">
        <v>96</v>
      </c>
      <c r="C12" s="64">
        <v>2</v>
      </c>
      <c r="D12" s="65" t="s">
        <v>97</v>
      </c>
      <c r="E12" s="65" t="s">
        <v>118</v>
      </c>
      <c r="F12" s="64" t="s">
        <v>37</v>
      </c>
      <c r="G12" s="64" t="s">
        <v>50</v>
      </c>
      <c r="H12" s="64" t="s">
        <v>40</v>
      </c>
      <c r="I12" s="85" t="s">
        <v>38</v>
      </c>
    </row>
    <row r="13" spans="1:9" ht="27.75" customHeight="1" x14ac:dyDescent="0.15">
      <c r="A13" s="63" t="s">
        <v>98</v>
      </c>
      <c r="B13" s="79" t="s">
        <v>99</v>
      </c>
      <c r="C13" s="64">
        <v>2</v>
      </c>
      <c r="D13" s="65" t="s">
        <v>100</v>
      </c>
      <c r="E13" s="65" t="s">
        <v>119</v>
      </c>
      <c r="F13" s="91" t="s">
        <v>37</v>
      </c>
      <c r="G13" s="64" t="s">
        <v>50</v>
      </c>
      <c r="H13" s="64" t="s">
        <v>48</v>
      </c>
      <c r="I13" s="85" t="s">
        <v>38</v>
      </c>
    </row>
    <row r="14" spans="1:9" ht="27.75" customHeight="1" x14ac:dyDescent="0.15">
      <c r="A14" s="63" t="s">
        <v>101</v>
      </c>
      <c r="B14" s="79" t="s">
        <v>102</v>
      </c>
      <c r="C14" s="64">
        <v>1</v>
      </c>
      <c r="D14" s="65" t="s">
        <v>103</v>
      </c>
      <c r="E14" s="65" t="s">
        <v>120</v>
      </c>
      <c r="F14" s="91" t="s">
        <v>37</v>
      </c>
      <c r="G14" s="64" t="s">
        <v>51</v>
      </c>
      <c r="H14" s="64" t="s">
        <v>48</v>
      </c>
      <c r="I14" s="85" t="s">
        <v>38</v>
      </c>
    </row>
    <row r="15" spans="1:9" ht="26.1" customHeight="1" x14ac:dyDescent="0.15">
      <c r="A15" s="63" t="s">
        <v>104</v>
      </c>
      <c r="B15" s="79" t="s">
        <v>105</v>
      </c>
      <c r="C15" s="64">
        <v>2</v>
      </c>
      <c r="D15" s="65" t="s">
        <v>106</v>
      </c>
      <c r="E15" s="65" t="s">
        <v>121</v>
      </c>
      <c r="F15" s="64" t="s">
        <v>37</v>
      </c>
      <c r="G15" s="64" t="s">
        <v>50</v>
      </c>
      <c r="H15" s="64" t="s">
        <v>40</v>
      </c>
      <c r="I15" s="85" t="s">
        <v>38</v>
      </c>
    </row>
    <row r="16" spans="1:9" ht="26.1" customHeight="1" x14ac:dyDescent="0.15">
      <c r="A16" s="75" t="s">
        <v>107</v>
      </c>
      <c r="B16" s="113">
        <v>10.17</v>
      </c>
      <c r="C16" s="76">
        <v>1</v>
      </c>
      <c r="D16" s="77" t="s">
        <v>108</v>
      </c>
      <c r="E16" s="77" t="s">
        <v>122</v>
      </c>
      <c r="F16" s="76" t="s">
        <v>37</v>
      </c>
      <c r="G16" s="76" t="s">
        <v>50</v>
      </c>
      <c r="H16" s="76" t="s">
        <v>40</v>
      </c>
      <c r="I16" s="78" t="s">
        <v>38</v>
      </c>
    </row>
    <row r="17" spans="1:9" ht="26.1" customHeight="1" thickBot="1" x14ac:dyDescent="0.2">
      <c r="A17" s="197" t="s">
        <v>27</v>
      </c>
      <c r="B17" s="198"/>
      <c r="C17" s="84">
        <f>SUM(C3:C16)</f>
        <v>33</v>
      </c>
      <c r="D17" s="66"/>
      <c r="E17" s="66"/>
      <c r="F17" s="66"/>
      <c r="G17" s="66"/>
      <c r="H17" s="66"/>
      <c r="I17" s="67"/>
    </row>
    <row r="18" spans="1:9" ht="26.1" customHeight="1" thickBot="1" x14ac:dyDescent="0.2"/>
    <row r="19" spans="1:9" ht="26.1" customHeight="1" x14ac:dyDescent="0.15">
      <c r="A19" s="199" t="s">
        <v>70</v>
      </c>
      <c r="B19" s="200"/>
      <c r="C19" s="201"/>
    </row>
    <row r="20" spans="1:9" ht="26.1" customHeight="1" x14ac:dyDescent="0.15">
      <c r="A20" s="70" t="s">
        <v>43</v>
      </c>
      <c r="B20" s="71" t="s">
        <v>44</v>
      </c>
      <c r="C20" s="61" t="s">
        <v>41</v>
      </c>
    </row>
    <row r="21" spans="1:9" ht="26.1" customHeight="1" x14ac:dyDescent="0.15">
      <c r="A21" s="72" t="s">
        <v>52</v>
      </c>
      <c r="B21" s="73">
        <v>3</v>
      </c>
      <c r="C21" s="60">
        <f>1*3</f>
        <v>3</v>
      </c>
    </row>
    <row r="22" spans="1:9" ht="26.1" customHeight="1" x14ac:dyDescent="0.15">
      <c r="A22" s="72" t="s">
        <v>45</v>
      </c>
      <c r="B22" s="73">
        <v>8</v>
      </c>
      <c r="C22" s="60">
        <f>2*8</f>
        <v>16</v>
      </c>
    </row>
    <row r="23" spans="1:9" ht="26.1" customHeight="1" x14ac:dyDescent="0.15">
      <c r="A23" s="72" t="s">
        <v>53</v>
      </c>
      <c r="B23" s="73">
        <v>1</v>
      </c>
      <c r="C23" s="60">
        <f>3*1</f>
        <v>3</v>
      </c>
    </row>
    <row r="24" spans="1:9" ht="26.1" customHeight="1" x14ac:dyDescent="0.15">
      <c r="A24" s="72" t="s">
        <v>127</v>
      </c>
      <c r="B24" s="73">
        <v>1</v>
      </c>
      <c r="C24" s="60">
        <f>4*1</f>
        <v>4</v>
      </c>
    </row>
    <row r="25" spans="1:9" ht="26.1" customHeight="1" x14ac:dyDescent="0.15">
      <c r="A25" s="72" t="s">
        <v>128</v>
      </c>
      <c r="B25" s="73">
        <v>1</v>
      </c>
      <c r="C25" s="60">
        <f>7*1</f>
        <v>7</v>
      </c>
    </row>
    <row r="26" spans="1:9" ht="26.1" customHeight="1" thickBot="1" x14ac:dyDescent="0.2">
      <c r="A26" s="202" t="s">
        <v>42</v>
      </c>
      <c r="B26" s="203"/>
      <c r="C26" s="74">
        <f>SUM(C21:C25)</f>
        <v>33</v>
      </c>
    </row>
  </sheetData>
  <autoFilter ref="A2:I17"/>
  <mergeCells count="3">
    <mergeCell ref="A17:B17"/>
    <mergeCell ref="A19:C19"/>
    <mergeCell ref="A26:B26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72"/>
  <sheetViews>
    <sheetView zoomScale="90" zoomScaleNormal="90" workbookViewId="0">
      <selection activeCell="K42" sqref="K42"/>
    </sheetView>
  </sheetViews>
  <sheetFormatPr defaultColWidth="9" defaultRowHeight="26.1" customHeight="1" x14ac:dyDescent="0.15"/>
  <cols>
    <col min="1" max="1" width="8.375" style="14" customWidth="1"/>
    <col min="2" max="2" width="18.625" style="18" customWidth="1"/>
    <col min="3" max="3" width="46.25" style="18" customWidth="1"/>
    <col min="4" max="4" width="44.125" style="18" customWidth="1"/>
    <col min="5" max="5" width="7.375" style="1" customWidth="1"/>
    <col min="6" max="6" width="8.625" style="1" customWidth="1"/>
    <col min="7" max="9" width="7.375" style="1" customWidth="1"/>
    <col min="10" max="10" width="8.875" style="1" customWidth="1"/>
    <col min="11" max="11" width="10.625" style="1" customWidth="1"/>
    <col min="12" max="12" width="18.625" style="1" customWidth="1"/>
    <col min="13" max="16384" width="9" style="1"/>
  </cols>
  <sheetData>
    <row r="1" spans="1:13" ht="39.950000000000003" customHeight="1" thickBot="1" x14ac:dyDescent="0.2">
      <c r="A1" s="186" t="s">
        <v>198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47"/>
      <c r="M1" s="147"/>
    </row>
    <row r="2" spans="1:13" ht="26.1" customHeight="1" thickBot="1" x14ac:dyDescent="0.2">
      <c r="A2" s="148" t="s">
        <v>0</v>
      </c>
      <c r="B2" s="149" t="s">
        <v>22</v>
      </c>
      <c r="C2" s="204" t="s">
        <v>2</v>
      </c>
      <c r="D2" s="205"/>
      <c r="E2" s="150" t="s">
        <v>3</v>
      </c>
      <c r="F2" s="151" t="s">
        <v>4</v>
      </c>
      <c r="G2" s="151" t="s">
        <v>23</v>
      </c>
      <c r="H2" s="151" t="s">
        <v>24</v>
      </c>
      <c r="I2" s="151" t="s">
        <v>25</v>
      </c>
      <c r="J2" s="152" t="s">
        <v>26</v>
      </c>
      <c r="K2" s="153" t="s">
        <v>27</v>
      </c>
    </row>
    <row r="3" spans="1:13" ht="26.1" customHeight="1" x14ac:dyDescent="0.15">
      <c r="A3" s="206" t="s">
        <v>199</v>
      </c>
      <c r="B3" s="207"/>
      <c r="C3" s="207"/>
      <c r="D3" s="207"/>
      <c r="E3" s="207"/>
      <c r="F3" s="207"/>
      <c r="G3" s="207"/>
      <c r="H3" s="207"/>
      <c r="I3" s="207"/>
      <c r="J3" s="207"/>
      <c r="K3" s="208"/>
    </row>
    <row r="4" spans="1:13" ht="26.1" customHeight="1" x14ac:dyDescent="0.15">
      <c r="A4" s="117">
        <v>1</v>
      </c>
      <c r="B4" s="45" t="s">
        <v>176</v>
      </c>
      <c r="C4" s="209" t="s">
        <v>200</v>
      </c>
      <c r="D4" s="209"/>
      <c r="E4" s="46">
        <v>5</v>
      </c>
      <c r="F4" s="94" t="s">
        <v>178</v>
      </c>
      <c r="G4" s="42">
        <v>1</v>
      </c>
      <c r="H4" s="42">
        <v>1</v>
      </c>
      <c r="I4" s="42">
        <v>4</v>
      </c>
      <c r="J4" s="42">
        <f>E4*G4*H4*I4</f>
        <v>20</v>
      </c>
      <c r="K4" s="210">
        <f>SUM(J4:J13)</f>
        <v>2711</v>
      </c>
    </row>
    <row r="5" spans="1:13" ht="26.1" customHeight="1" x14ac:dyDescent="0.15">
      <c r="A5" s="105">
        <v>2</v>
      </c>
      <c r="B5" s="92" t="s">
        <v>201</v>
      </c>
      <c r="C5" s="154" t="s">
        <v>202</v>
      </c>
      <c r="D5" s="155"/>
      <c r="E5" s="100">
        <v>2</v>
      </c>
      <c r="F5" s="43" t="s">
        <v>138</v>
      </c>
      <c r="G5" s="44">
        <v>1</v>
      </c>
      <c r="H5" s="44">
        <v>1</v>
      </c>
      <c r="I5" s="44">
        <v>200</v>
      </c>
      <c r="J5" s="44">
        <f>E5*G5*H5*I5</f>
        <v>400</v>
      </c>
      <c r="K5" s="211"/>
    </row>
    <row r="6" spans="1:13" s="156" customFormat="1" ht="26.1" customHeight="1" x14ac:dyDescent="0.15">
      <c r="A6" s="105">
        <v>3</v>
      </c>
      <c r="B6" s="45" t="s">
        <v>203</v>
      </c>
      <c r="C6" s="214" t="s">
        <v>204</v>
      </c>
      <c r="D6" s="215"/>
      <c r="E6" s="100">
        <v>120</v>
      </c>
      <c r="F6" s="94" t="s">
        <v>178</v>
      </c>
      <c r="G6" s="42">
        <v>1</v>
      </c>
      <c r="H6" s="42">
        <v>1</v>
      </c>
      <c r="I6" s="42">
        <v>2</v>
      </c>
      <c r="J6" s="44">
        <f t="shared" ref="J6:J13" si="0">E6*G6*H6*I6</f>
        <v>240</v>
      </c>
      <c r="K6" s="211"/>
    </row>
    <row r="7" spans="1:13" ht="26.1" customHeight="1" x14ac:dyDescent="0.15">
      <c r="A7" s="105">
        <v>4</v>
      </c>
      <c r="B7" s="45" t="s">
        <v>205</v>
      </c>
      <c r="C7" s="157" t="s">
        <v>206</v>
      </c>
      <c r="D7" s="158"/>
      <c r="E7" s="46">
        <v>60</v>
      </c>
      <c r="F7" s="94" t="s">
        <v>162</v>
      </c>
      <c r="G7" s="42">
        <v>1</v>
      </c>
      <c r="H7" s="42">
        <v>1</v>
      </c>
      <c r="I7" s="42">
        <v>4</v>
      </c>
      <c r="J7" s="42">
        <f t="shared" si="0"/>
        <v>240</v>
      </c>
      <c r="K7" s="212"/>
    </row>
    <row r="8" spans="1:13" ht="26.1" customHeight="1" x14ac:dyDescent="0.15">
      <c r="A8" s="105">
        <v>5</v>
      </c>
      <c r="B8" s="45" t="s">
        <v>207</v>
      </c>
      <c r="C8" s="209" t="s">
        <v>262</v>
      </c>
      <c r="D8" s="209"/>
      <c r="E8" s="46">
        <v>10</v>
      </c>
      <c r="F8" s="94" t="s">
        <v>208</v>
      </c>
      <c r="G8" s="42">
        <v>1</v>
      </c>
      <c r="H8" s="42">
        <v>1</v>
      </c>
      <c r="I8" s="42">
        <v>3</v>
      </c>
      <c r="J8" s="42">
        <f t="shared" si="0"/>
        <v>30</v>
      </c>
      <c r="K8" s="212"/>
    </row>
    <row r="9" spans="1:13" ht="26.1" customHeight="1" x14ac:dyDescent="0.15">
      <c r="A9" s="105">
        <v>6</v>
      </c>
      <c r="B9" s="92" t="s">
        <v>209</v>
      </c>
      <c r="C9" s="214" t="s">
        <v>210</v>
      </c>
      <c r="D9" s="215"/>
      <c r="E9" s="46">
        <v>40</v>
      </c>
      <c r="F9" s="94" t="s">
        <v>211</v>
      </c>
      <c r="G9" s="42">
        <v>1</v>
      </c>
      <c r="H9" s="42">
        <v>1</v>
      </c>
      <c r="I9" s="42">
        <v>1</v>
      </c>
      <c r="J9" s="42">
        <f t="shared" si="0"/>
        <v>40</v>
      </c>
      <c r="K9" s="212"/>
    </row>
    <row r="10" spans="1:13" ht="26.1" customHeight="1" x14ac:dyDescent="0.15">
      <c r="A10" s="105">
        <v>7</v>
      </c>
      <c r="B10" s="92" t="s">
        <v>212</v>
      </c>
      <c r="C10" s="214" t="s">
        <v>213</v>
      </c>
      <c r="D10" s="215"/>
      <c r="E10" s="46">
        <v>20</v>
      </c>
      <c r="F10" s="94" t="s">
        <v>211</v>
      </c>
      <c r="G10" s="42">
        <v>1</v>
      </c>
      <c r="H10" s="42">
        <v>1</v>
      </c>
      <c r="I10" s="42">
        <v>1</v>
      </c>
      <c r="J10" s="42">
        <f t="shared" si="0"/>
        <v>20</v>
      </c>
      <c r="K10" s="212"/>
    </row>
    <row r="11" spans="1:13" ht="26.1" customHeight="1" x14ac:dyDescent="0.15">
      <c r="A11" s="105">
        <v>8</v>
      </c>
      <c r="B11" s="45" t="s">
        <v>214</v>
      </c>
      <c r="C11" s="209" t="s">
        <v>215</v>
      </c>
      <c r="D11" s="209"/>
      <c r="E11" s="46">
        <v>18</v>
      </c>
      <c r="F11" s="94" t="s">
        <v>216</v>
      </c>
      <c r="G11" s="42">
        <v>1</v>
      </c>
      <c r="H11" s="42">
        <v>1</v>
      </c>
      <c r="I11" s="42">
        <v>10</v>
      </c>
      <c r="J11" s="42">
        <f t="shared" si="0"/>
        <v>180</v>
      </c>
      <c r="K11" s="212"/>
    </row>
    <row r="12" spans="1:13" ht="26.1" customHeight="1" x14ac:dyDescent="0.15">
      <c r="A12" s="105">
        <v>9</v>
      </c>
      <c r="B12" s="92" t="s">
        <v>217</v>
      </c>
      <c r="C12" s="216" t="s">
        <v>218</v>
      </c>
      <c r="D12" s="216"/>
      <c r="E12" s="100">
        <v>50</v>
      </c>
      <c r="F12" s="43" t="s">
        <v>162</v>
      </c>
      <c r="G12" s="44">
        <v>1</v>
      </c>
      <c r="H12" s="44">
        <v>1</v>
      </c>
      <c r="I12" s="44">
        <v>4</v>
      </c>
      <c r="J12" s="44">
        <f>E12*G12*H12*I12</f>
        <v>200</v>
      </c>
      <c r="K12" s="212"/>
    </row>
    <row r="13" spans="1:13" ht="26.1" customHeight="1" thickBot="1" x14ac:dyDescent="0.2">
      <c r="A13" s="159">
        <v>10</v>
      </c>
      <c r="B13" s="160" t="s">
        <v>219</v>
      </c>
      <c r="C13" s="217" t="s">
        <v>220</v>
      </c>
      <c r="D13" s="217"/>
      <c r="E13" s="161">
        <v>447</v>
      </c>
      <c r="F13" s="162" t="s">
        <v>162</v>
      </c>
      <c r="G13" s="163">
        <v>1</v>
      </c>
      <c r="H13" s="163">
        <v>1</v>
      </c>
      <c r="I13" s="163">
        <v>3</v>
      </c>
      <c r="J13" s="163">
        <f t="shared" si="0"/>
        <v>1341</v>
      </c>
      <c r="K13" s="213"/>
    </row>
    <row r="14" spans="1:13" ht="26.1" customHeight="1" x14ac:dyDescent="0.15">
      <c r="A14" s="206" t="s">
        <v>221</v>
      </c>
      <c r="B14" s="207"/>
      <c r="C14" s="207"/>
      <c r="D14" s="207"/>
      <c r="E14" s="207"/>
      <c r="F14" s="207"/>
      <c r="G14" s="207"/>
      <c r="H14" s="207"/>
      <c r="I14" s="207"/>
      <c r="J14" s="207"/>
      <c r="K14" s="208"/>
    </row>
    <row r="15" spans="1:13" ht="26.1" customHeight="1" x14ac:dyDescent="0.15">
      <c r="A15" s="164">
        <v>1</v>
      </c>
      <c r="B15" s="45" t="s">
        <v>222</v>
      </c>
      <c r="C15" s="218" t="s">
        <v>223</v>
      </c>
      <c r="D15" s="219"/>
      <c r="E15" s="165">
        <v>29.9</v>
      </c>
      <c r="F15" s="86" t="s">
        <v>162</v>
      </c>
      <c r="G15" s="87">
        <v>1</v>
      </c>
      <c r="H15" s="87">
        <v>1</v>
      </c>
      <c r="I15" s="87">
        <v>8</v>
      </c>
      <c r="J15" s="42">
        <f>E15*G15*H15*I15</f>
        <v>239.2</v>
      </c>
      <c r="K15" s="220">
        <f>SUM(J15:J16)</f>
        <v>508.2</v>
      </c>
    </row>
    <row r="16" spans="1:13" ht="26.1" customHeight="1" thickBot="1" x14ac:dyDescent="0.2">
      <c r="A16" s="96">
        <v>2</v>
      </c>
      <c r="B16" s="160" t="s">
        <v>224</v>
      </c>
      <c r="C16" s="222" t="s">
        <v>225</v>
      </c>
      <c r="D16" s="223"/>
      <c r="E16" s="161">
        <v>269</v>
      </c>
      <c r="F16" s="162" t="s">
        <v>162</v>
      </c>
      <c r="G16" s="163">
        <v>1</v>
      </c>
      <c r="H16" s="163">
        <v>1</v>
      </c>
      <c r="I16" s="163">
        <v>1</v>
      </c>
      <c r="J16" s="163">
        <f>E16*G16*H16*I16</f>
        <v>269</v>
      </c>
      <c r="K16" s="221"/>
    </row>
    <row r="17" spans="1:11" ht="26.1" customHeight="1" x14ac:dyDescent="0.15">
      <c r="A17" s="206" t="s">
        <v>226</v>
      </c>
      <c r="B17" s="207"/>
      <c r="C17" s="207"/>
      <c r="D17" s="207"/>
      <c r="E17" s="207"/>
      <c r="F17" s="207"/>
      <c r="G17" s="207"/>
      <c r="H17" s="207"/>
      <c r="I17" s="207"/>
      <c r="J17" s="207"/>
      <c r="K17" s="208"/>
    </row>
    <row r="18" spans="1:11" ht="26.1" customHeight="1" x14ac:dyDescent="0.15">
      <c r="A18" s="117">
        <v>1</v>
      </c>
      <c r="B18" s="45" t="s">
        <v>227</v>
      </c>
      <c r="C18" s="224" t="s">
        <v>257</v>
      </c>
      <c r="D18" s="225"/>
      <c r="E18" s="166">
        <v>38.9</v>
      </c>
      <c r="F18" s="94" t="s">
        <v>228</v>
      </c>
      <c r="G18" s="87">
        <v>1</v>
      </c>
      <c r="H18" s="87">
        <v>1</v>
      </c>
      <c r="I18" s="42">
        <v>15</v>
      </c>
      <c r="J18" s="42">
        <f>E18*G18*H18*I18</f>
        <v>583.5</v>
      </c>
      <c r="K18" s="226">
        <f>SUM(J18:J22)</f>
        <v>792.2</v>
      </c>
    </row>
    <row r="19" spans="1:11" ht="26.1" customHeight="1" x14ac:dyDescent="0.15">
      <c r="A19" s="117">
        <v>2</v>
      </c>
      <c r="B19" s="45" t="s">
        <v>229</v>
      </c>
      <c r="C19" s="224" t="s">
        <v>258</v>
      </c>
      <c r="D19" s="225"/>
      <c r="E19" s="46">
        <v>29</v>
      </c>
      <c r="F19" s="94" t="s">
        <v>230</v>
      </c>
      <c r="G19" s="87">
        <v>1</v>
      </c>
      <c r="H19" s="87">
        <v>1</v>
      </c>
      <c r="I19" s="42">
        <v>3</v>
      </c>
      <c r="J19" s="42">
        <f>E19*G19*H19*I19</f>
        <v>87</v>
      </c>
      <c r="K19" s="227"/>
    </row>
    <row r="20" spans="1:11" ht="26.1" customHeight="1" x14ac:dyDescent="0.15">
      <c r="A20" s="105">
        <v>3</v>
      </c>
      <c r="B20" s="45" t="s">
        <v>231</v>
      </c>
      <c r="C20" s="224" t="s">
        <v>232</v>
      </c>
      <c r="D20" s="225"/>
      <c r="E20" s="166">
        <v>10.6</v>
      </c>
      <c r="F20" s="94" t="s">
        <v>233</v>
      </c>
      <c r="G20" s="87">
        <v>1</v>
      </c>
      <c r="H20" s="87">
        <v>1</v>
      </c>
      <c r="I20" s="42">
        <v>2</v>
      </c>
      <c r="J20" s="42">
        <f>E20*G20*H20*I20</f>
        <v>21.2</v>
      </c>
      <c r="K20" s="227"/>
    </row>
    <row r="21" spans="1:11" ht="26.1" customHeight="1" x14ac:dyDescent="0.15">
      <c r="A21" s="117">
        <v>4</v>
      </c>
      <c r="B21" s="45" t="s">
        <v>234</v>
      </c>
      <c r="C21" s="224" t="s">
        <v>259</v>
      </c>
      <c r="D21" s="225"/>
      <c r="E21" s="46">
        <v>13</v>
      </c>
      <c r="F21" s="94" t="s">
        <v>235</v>
      </c>
      <c r="G21" s="42">
        <v>1</v>
      </c>
      <c r="H21" s="42">
        <v>1</v>
      </c>
      <c r="I21" s="42">
        <v>2</v>
      </c>
      <c r="J21" s="42">
        <f>E21*G21*H21*I21</f>
        <v>26</v>
      </c>
      <c r="K21" s="227"/>
    </row>
    <row r="22" spans="1:11" ht="26.1" customHeight="1" thickBot="1" x14ac:dyDescent="0.2">
      <c r="A22" s="159">
        <v>5</v>
      </c>
      <c r="B22" s="160" t="s">
        <v>236</v>
      </c>
      <c r="C22" s="228" t="s">
        <v>260</v>
      </c>
      <c r="D22" s="229"/>
      <c r="E22" s="167">
        <v>14.9</v>
      </c>
      <c r="F22" s="162" t="s">
        <v>230</v>
      </c>
      <c r="G22" s="163">
        <v>1</v>
      </c>
      <c r="H22" s="163">
        <v>1</v>
      </c>
      <c r="I22" s="163">
        <v>5</v>
      </c>
      <c r="J22" s="163">
        <f>E22*G22*H22*I22</f>
        <v>74.5</v>
      </c>
      <c r="K22" s="221"/>
    </row>
    <row r="23" spans="1:11" ht="26.1" customHeight="1" x14ac:dyDescent="0.15">
      <c r="A23" s="206" t="s">
        <v>237</v>
      </c>
      <c r="B23" s="207"/>
      <c r="C23" s="207"/>
      <c r="D23" s="207"/>
      <c r="E23" s="207"/>
      <c r="F23" s="207"/>
      <c r="G23" s="207"/>
      <c r="H23" s="207"/>
      <c r="I23" s="207"/>
      <c r="J23" s="207"/>
      <c r="K23" s="208"/>
    </row>
    <row r="24" spans="1:11" ht="26.1" customHeight="1" x14ac:dyDescent="0.15">
      <c r="A24" s="117">
        <v>1</v>
      </c>
      <c r="B24" s="45" t="s">
        <v>64</v>
      </c>
      <c r="C24" s="239" t="s">
        <v>238</v>
      </c>
      <c r="D24" s="239"/>
      <c r="E24" s="98">
        <v>4200</v>
      </c>
      <c r="F24" s="86" t="s">
        <v>182</v>
      </c>
      <c r="G24" s="87">
        <v>1</v>
      </c>
      <c r="H24" s="87">
        <v>1</v>
      </c>
      <c r="I24" s="87">
        <v>1</v>
      </c>
      <c r="J24" s="42">
        <f t="shared" ref="J24:J32" si="1">E24*G24*H24*I24</f>
        <v>4200</v>
      </c>
      <c r="K24" s="226">
        <f>SUM(J24:J32)</f>
        <v>8739</v>
      </c>
    </row>
    <row r="25" spans="1:11" ht="26.1" customHeight="1" x14ac:dyDescent="0.15">
      <c r="A25" s="59">
        <v>2</v>
      </c>
      <c r="B25" s="45" t="s">
        <v>239</v>
      </c>
      <c r="C25" s="240" t="s">
        <v>240</v>
      </c>
      <c r="D25" s="241"/>
      <c r="E25" s="98">
        <v>1200</v>
      </c>
      <c r="F25" s="86" t="s">
        <v>241</v>
      </c>
      <c r="G25" s="87">
        <v>1</v>
      </c>
      <c r="H25" s="87">
        <v>1</v>
      </c>
      <c r="I25" s="168">
        <v>1.5</v>
      </c>
      <c r="J25" s="42">
        <f t="shared" si="1"/>
        <v>1800</v>
      </c>
      <c r="K25" s="227"/>
    </row>
    <row r="26" spans="1:11" ht="26.1" customHeight="1" x14ac:dyDescent="0.15">
      <c r="A26" s="105">
        <v>3</v>
      </c>
      <c r="B26" s="45" t="s">
        <v>242</v>
      </c>
      <c r="C26" s="122" t="s">
        <v>243</v>
      </c>
      <c r="D26" s="112"/>
      <c r="E26" s="46">
        <v>2020</v>
      </c>
      <c r="F26" s="94" t="s">
        <v>63</v>
      </c>
      <c r="G26" s="42">
        <v>1</v>
      </c>
      <c r="H26" s="42">
        <v>1</v>
      </c>
      <c r="I26" s="42">
        <v>1</v>
      </c>
      <c r="J26" s="42">
        <f t="shared" si="1"/>
        <v>2020</v>
      </c>
      <c r="K26" s="227"/>
    </row>
    <row r="27" spans="1:11" ht="26.1" customHeight="1" x14ac:dyDescent="0.15">
      <c r="A27" s="59">
        <v>4</v>
      </c>
      <c r="B27" s="92" t="s">
        <v>244</v>
      </c>
      <c r="C27" s="240" t="s">
        <v>245</v>
      </c>
      <c r="D27" s="241"/>
      <c r="E27" s="100">
        <v>200</v>
      </c>
      <c r="F27" s="43" t="s">
        <v>65</v>
      </c>
      <c r="G27" s="44">
        <v>1</v>
      </c>
      <c r="H27" s="44">
        <v>1</v>
      </c>
      <c r="I27" s="44">
        <v>1</v>
      </c>
      <c r="J27" s="44">
        <f t="shared" si="1"/>
        <v>200</v>
      </c>
      <c r="K27" s="227"/>
    </row>
    <row r="28" spans="1:11" ht="26.1" customHeight="1" x14ac:dyDescent="0.15">
      <c r="A28" s="105">
        <v>5</v>
      </c>
      <c r="B28" s="45" t="s">
        <v>246</v>
      </c>
      <c r="C28" s="214" t="s">
        <v>247</v>
      </c>
      <c r="D28" s="215"/>
      <c r="E28" s="100">
        <v>10</v>
      </c>
      <c r="F28" s="94" t="s">
        <v>65</v>
      </c>
      <c r="G28" s="42">
        <v>1</v>
      </c>
      <c r="H28" s="42">
        <v>1</v>
      </c>
      <c r="I28" s="42">
        <v>25</v>
      </c>
      <c r="J28" s="42">
        <f t="shared" si="1"/>
        <v>250</v>
      </c>
      <c r="K28" s="227"/>
    </row>
    <row r="29" spans="1:11" ht="26.1" customHeight="1" x14ac:dyDescent="0.15">
      <c r="A29" s="242">
        <v>6</v>
      </c>
      <c r="B29" s="245" t="s">
        <v>248</v>
      </c>
      <c r="C29" s="214" t="s">
        <v>249</v>
      </c>
      <c r="D29" s="215"/>
      <c r="E29" s="95">
        <v>63</v>
      </c>
      <c r="F29" s="94" t="s">
        <v>164</v>
      </c>
      <c r="G29" s="42">
        <v>1</v>
      </c>
      <c r="H29" s="42">
        <v>1</v>
      </c>
      <c r="I29" s="42">
        <v>1</v>
      </c>
      <c r="J29" s="42">
        <f t="shared" si="1"/>
        <v>63</v>
      </c>
      <c r="K29" s="227"/>
    </row>
    <row r="30" spans="1:11" ht="26.1" customHeight="1" x14ac:dyDescent="0.15">
      <c r="A30" s="243"/>
      <c r="B30" s="246"/>
      <c r="C30" s="111" t="s">
        <v>250</v>
      </c>
      <c r="D30" s="112"/>
      <c r="E30" s="95">
        <v>99</v>
      </c>
      <c r="F30" s="94" t="s">
        <v>182</v>
      </c>
      <c r="G30" s="42">
        <v>1</v>
      </c>
      <c r="H30" s="42">
        <v>1</v>
      </c>
      <c r="I30" s="42">
        <v>1</v>
      </c>
      <c r="J30" s="42">
        <f t="shared" si="1"/>
        <v>99</v>
      </c>
      <c r="K30" s="227"/>
    </row>
    <row r="31" spans="1:11" ht="26.1" customHeight="1" x14ac:dyDescent="0.15">
      <c r="A31" s="243"/>
      <c r="B31" s="246"/>
      <c r="C31" s="214" t="s">
        <v>251</v>
      </c>
      <c r="D31" s="215"/>
      <c r="E31" s="169">
        <v>64</v>
      </c>
      <c r="F31" s="86" t="s">
        <v>182</v>
      </c>
      <c r="G31" s="87">
        <v>1</v>
      </c>
      <c r="H31" s="87">
        <v>1</v>
      </c>
      <c r="I31" s="87">
        <v>1</v>
      </c>
      <c r="J31" s="42">
        <f t="shared" si="1"/>
        <v>64</v>
      </c>
      <c r="K31" s="227"/>
    </row>
    <row r="32" spans="1:11" ht="26.1" customHeight="1" thickBot="1" x14ac:dyDescent="0.2">
      <c r="A32" s="244"/>
      <c r="B32" s="247"/>
      <c r="C32" s="248" t="s">
        <v>252</v>
      </c>
      <c r="D32" s="249"/>
      <c r="E32" s="161">
        <v>43</v>
      </c>
      <c r="F32" s="162" t="s">
        <v>164</v>
      </c>
      <c r="G32" s="163">
        <v>1</v>
      </c>
      <c r="H32" s="163">
        <v>1</v>
      </c>
      <c r="I32" s="163">
        <v>1</v>
      </c>
      <c r="J32" s="145">
        <f t="shared" si="1"/>
        <v>43</v>
      </c>
      <c r="K32" s="221"/>
    </row>
    <row r="33" spans="1:14" ht="26.1" customHeight="1" x14ac:dyDescent="0.15">
      <c r="A33" s="230" t="s">
        <v>28</v>
      </c>
      <c r="B33" s="231"/>
      <c r="C33" s="231"/>
      <c r="D33" s="231"/>
      <c r="E33" s="231"/>
      <c r="F33" s="231"/>
      <c r="G33" s="231"/>
      <c r="H33" s="231"/>
      <c r="I33" s="231"/>
      <c r="J33" s="232"/>
      <c r="K33" s="49">
        <f>SUM(K4:K32)</f>
        <v>12750.4</v>
      </c>
      <c r="L33" s="80"/>
      <c r="N33" s="80"/>
    </row>
    <row r="34" spans="1:14" ht="26.1" customHeight="1" x14ac:dyDescent="0.15">
      <c r="A34" s="230" t="s">
        <v>29</v>
      </c>
      <c r="B34" s="231"/>
      <c r="C34" s="231"/>
      <c r="D34" s="231"/>
      <c r="E34" s="231"/>
      <c r="F34" s="231"/>
      <c r="G34" s="231"/>
      <c r="H34" s="231"/>
      <c r="I34" s="231"/>
      <c r="J34" s="232"/>
      <c r="K34" s="49">
        <f>K33*10%</f>
        <v>1275.04</v>
      </c>
    </row>
    <row r="35" spans="1:14" ht="26.1" customHeight="1" thickBot="1" x14ac:dyDescent="0.2">
      <c r="A35" s="233" t="s">
        <v>30</v>
      </c>
      <c r="B35" s="234"/>
      <c r="C35" s="234"/>
      <c r="D35" s="234"/>
      <c r="E35" s="234"/>
      <c r="F35" s="234"/>
      <c r="G35" s="234"/>
      <c r="H35" s="234"/>
      <c r="I35" s="234"/>
      <c r="J35" s="235"/>
      <c r="K35" s="179">
        <f>(K33+K34)*3%</f>
        <v>420.76319999999993</v>
      </c>
    </row>
    <row r="36" spans="1:14" ht="26.1" customHeight="1" thickTop="1" thickBot="1" x14ac:dyDescent="0.2">
      <c r="A36" s="236" t="s">
        <v>11</v>
      </c>
      <c r="B36" s="237"/>
      <c r="C36" s="237"/>
      <c r="D36" s="237"/>
      <c r="E36" s="237"/>
      <c r="F36" s="237"/>
      <c r="G36" s="237"/>
      <c r="H36" s="237"/>
      <c r="I36" s="237"/>
      <c r="J36" s="238"/>
      <c r="K36" s="180">
        <f>SUM(K33:K35)</f>
        <v>14446.203199999998</v>
      </c>
    </row>
    <row r="37" spans="1:14" ht="26.1" customHeight="1" x14ac:dyDescent="0.15">
      <c r="B37" s="15"/>
      <c r="C37" s="15"/>
      <c r="D37" s="15"/>
      <c r="E37" s="16"/>
      <c r="F37" s="17"/>
      <c r="G37" s="17"/>
      <c r="H37" s="17"/>
      <c r="I37" s="17"/>
      <c r="J37" s="17"/>
      <c r="K37" s="17"/>
    </row>
    <row r="38" spans="1:14" ht="26.1" customHeight="1" x14ac:dyDescent="0.15">
      <c r="B38" s="15"/>
      <c r="C38" s="15"/>
      <c r="D38" s="15"/>
      <c r="E38" s="16"/>
      <c r="F38" s="17"/>
      <c r="G38" s="17"/>
      <c r="H38" s="17"/>
      <c r="I38" s="17"/>
      <c r="J38" s="17"/>
      <c r="K38" s="17"/>
    </row>
    <row r="39" spans="1:14" ht="26.1" customHeight="1" x14ac:dyDescent="0.15">
      <c r="B39" s="15"/>
      <c r="C39" s="15"/>
      <c r="D39" s="15"/>
      <c r="E39" s="16"/>
      <c r="F39" s="17"/>
      <c r="G39" s="17"/>
      <c r="H39" s="17"/>
      <c r="I39" s="17"/>
      <c r="J39" s="17"/>
      <c r="K39" s="17"/>
    </row>
    <row r="40" spans="1:14" ht="26.1" customHeight="1" x14ac:dyDescent="0.15">
      <c r="B40" s="15"/>
      <c r="C40" s="15"/>
      <c r="D40" s="15"/>
      <c r="E40" s="16"/>
      <c r="F40" s="17"/>
      <c r="G40" s="17"/>
      <c r="H40" s="17"/>
      <c r="I40" s="17"/>
      <c r="J40" s="17"/>
      <c r="K40" s="17"/>
    </row>
    <row r="41" spans="1:14" ht="26.1" customHeight="1" x14ac:dyDescent="0.15">
      <c r="B41" s="15"/>
      <c r="C41" s="15"/>
      <c r="D41" s="15"/>
      <c r="E41" s="16"/>
      <c r="F41" s="17"/>
      <c r="G41" s="17"/>
      <c r="H41" s="17"/>
      <c r="I41" s="17"/>
      <c r="J41" s="17"/>
      <c r="K41" s="17"/>
    </row>
    <row r="42" spans="1:14" ht="26.1" customHeight="1" x14ac:dyDescent="0.15">
      <c r="B42" s="15"/>
      <c r="C42" s="15"/>
      <c r="D42" s="15"/>
      <c r="E42" s="16"/>
      <c r="F42" s="17"/>
      <c r="G42" s="17"/>
      <c r="H42" s="17"/>
      <c r="I42" s="17"/>
      <c r="J42" s="17"/>
      <c r="K42" s="17"/>
    </row>
    <row r="43" spans="1:14" ht="26.1" customHeight="1" x14ac:dyDescent="0.15">
      <c r="B43" s="15"/>
      <c r="C43" s="15"/>
      <c r="D43" s="15"/>
      <c r="E43" s="16"/>
      <c r="F43" s="17"/>
      <c r="G43" s="17"/>
      <c r="H43" s="17"/>
      <c r="I43" s="17"/>
      <c r="J43" s="17"/>
      <c r="K43" s="17"/>
    </row>
    <row r="44" spans="1:14" ht="26.1" customHeight="1" x14ac:dyDescent="0.15">
      <c r="B44" s="15"/>
      <c r="C44" s="15"/>
      <c r="D44" s="15"/>
      <c r="E44" s="16"/>
      <c r="F44" s="17"/>
      <c r="G44" s="17"/>
      <c r="H44" s="17"/>
      <c r="I44" s="17"/>
      <c r="J44" s="17"/>
      <c r="K44" s="17"/>
    </row>
    <row r="45" spans="1:14" ht="26.1" customHeight="1" x14ac:dyDescent="0.15">
      <c r="B45" s="15"/>
      <c r="C45" s="15"/>
      <c r="D45" s="15"/>
      <c r="E45" s="16"/>
      <c r="F45" s="17"/>
      <c r="G45" s="17"/>
      <c r="H45" s="17"/>
      <c r="I45" s="17"/>
      <c r="J45" s="17"/>
      <c r="K45" s="17"/>
    </row>
    <row r="46" spans="1:14" ht="26.1" customHeight="1" x14ac:dyDescent="0.15">
      <c r="B46" s="15"/>
      <c r="C46" s="15"/>
      <c r="D46" s="15"/>
      <c r="E46" s="16"/>
      <c r="F46" s="17"/>
      <c r="G46" s="17"/>
      <c r="H46" s="17"/>
      <c r="I46" s="17"/>
      <c r="J46" s="17"/>
      <c r="K46" s="17"/>
    </row>
    <row r="47" spans="1:14" ht="26.1" customHeight="1" x14ac:dyDescent="0.15">
      <c r="B47" s="15"/>
      <c r="C47" s="15"/>
      <c r="D47" s="15"/>
      <c r="E47" s="16"/>
      <c r="F47" s="17"/>
      <c r="G47" s="17"/>
      <c r="H47" s="17"/>
      <c r="I47" s="17"/>
      <c r="J47" s="17"/>
      <c r="K47" s="17"/>
    </row>
    <row r="48" spans="1:14" ht="26.1" customHeight="1" x14ac:dyDescent="0.15">
      <c r="A48" s="1"/>
      <c r="B48" s="15"/>
      <c r="C48" s="15"/>
      <c r="D48" s="15"/>
      <c r="E48" s="16"/>
      <c r="F48" s="17"/>
      <c r="G48" s="17"/>
      <c r="H48" s="17"/>
      <c r="I48" s="17"/>
      <c r="J48" s="17"/>
      <c r="K48" s="17"/>
    </row>
    <row r="49" spans="1:11" ht="26.1" customHeight="1" x14ac:dyDescent="0.15">
      <c r="A49" s="1"/>
      <c r="B49" s="15"/>
      <c r="C49" s="15"/>
      <c r="D49" s="15"/>
      <c r="E49" s="16"/>
      <c r="F49" s="17"/>
      <c r="G49" s="17"/>
      <c r="H49" s="17"/>
      <c r="I49" s="17"/>
      <c r="J49" s="17"/>
      <c r="K49" s="17"/>
    </row>
    <row r="50" spans="1:11" ht="26.1" customHeight="1" x14ac:dyDescent="0.15">
      <c r="A50" s="1"/>
      <c r="B50" s="15"/>
      <c r="C50" s="15"/>
      <c r="D50" s="15"/>
      <c r="E50" s="16"/>
      <c r="F50" s="17"/>
      <c r="G50" s="17"/>
      <c r="H50" s="17"/>
      <c r="I50" s="17"/>
      <c r="J50" s="17"/>
      <c r="K50" s="17"/>
    </row>
    <row r="51" spans="1:11" ht="26.1" customHeight="1" x14ac:dyDescent="0.15">
      <c r="A51" s="1"/>
      <c r="B51" s="15"/>
      <c r="C51" s="15"/>
      <c r="D51" s="15"/>
      <c r="E51" s="16"/>
      <c r="F51" s="17"/>
      <c r="G51" s="17"/>
      <c r="H51" s="17"/>
      <c r="I51" s="17"/>
      <c r="J51" s="17"/>
      <c r="K51" s="17"/>
    </row>
    <row r="52" spans="1:11" ht="26.1" customHeight="1" x14ac:dyDescent="0.15">
      <c r="A52" s="1"/>
      <c r="B52" s="15"/>
      <c r="C52" s="15"/>
      <c r="D52" s="15"/>
      <c r="E52" s="16"/>
      <c r="F52" s="17"/>
      <c r="G52" s="17"/>
      <c r="H52" s="17"/>
      <c r="I52" s="17"/>
      <c r="J52" s="17"/>
      <c r="K52" s="17"/>
    </row>
    <row r="53" spans="1:11" ht="26.1" customHeight="1" x14ac:dyDescent="0.15">
      <c r="A53" s="1"/>
      <c r="B53" s="15"/>
      <c r="C53" s="15"/>
      <c r="D53" s="15"/>
      <c r="E53" s="16"/>
      <c r="F53" s="17"/>
      <c r="G53" s="17"/>
      <c r="H53" s="17"/>
      <c r="I53" s="17"/>
      <c r="J53" s="17"/>
      <c r="K53" s="17"/>
    </row>
    <row r="54" spans="1:11" ht="26.1" customHeight="1" x14ac:dyDescent="0.15">
      <c r="A54" s="1"/>
      <c r="B54" s="15"/>
      <c r="C54" s="15"/>
      <c r="D54" s="15"/>
      <c r="E54" s="16"/>
      <c r="F54" s="17"/>
      <c r="G54" s="17"/>
      <c r="H54" s="17"/>
      <c r="I54" s="17"/>
      <c r="J54" s="17"/>
      <c r="K54" s="17"/>
    </row>
    <row r="55" spans="1:11" ht="26.1" customHeight="1" x14ac:dyDescent="0.15">
      <c r="A55" s="1"/>
      <c r="B55" s="15"/>
      <c r="C55" s="15"/>
      <c r="D55" s="15"/>
      <c r="E55" s="16"/>
      <c r="F55" s="17"/>
      <c r="G55" s="17"/>
      <c r="H55" s="17"/>
      <c r="I55" s="17"/>
      <c r="J55" s="17"/>
      <c r="K55" s="17"/>
    </row>
    <row r="56" spans="1:11" ht="26.1" customHeight="1" x14ac:dyDescent="0.15">
      <c r="A56" s="1"/>
      <c r="B56" s="15"/>
      <c r="C56" s="15"/>
      <c r="D56" s="15"/>
      <c r="E56" s="16"/>
      <c r="F56" s="17"/>
      <c r="G56" s="17"/>
      <c r="H56" s="17"/>
      <c r="I56" s="17"/>
      <c r="J56" s="17"/>
      <c r="K56" s="17"/>
    </row>
    <row r="57" spans="1:11" ht="26.1" customHeight="1" x14ac:dyDescent="0.15">
      <c r="A57" s="1"/>
      <c r="B57" s="15"/>
      <c r="C57" s="15"/>
      <c r="D57" s="15"/>
      <c r="E57" s="16"/>
      <c r="F57" s="17"/>
      <c r="G57" s="17"/>
      <c r="H57" s="17"/>
      <c r="I57" s="17"/>
      <c r="J57" s="17"/>
      <c r="K57" s="17"/>
    </row>
    <row r="58" spans="1:11" ht="26.1" customHeight="1" x14ac:dyDescent="0.15">
      <c r="A58" s="1"/>
      <c r="B58" s="15"/>
      <c r="C58" s="15"/>
      <c r="D58" s="15"/>
      <c r="E58" s="16"/>
      <c r="F58" s="17"/>
      <c r="G58" s="17"/>
      <c r="H58" s="17"/>
      <c r="I58" s="17"/>
      <c r="J58" s="17"/>
      <c r="K58" s="17"/>
    </row>
    <row r="59" spans="1:11" ht="26.1" customHeight="1" x14ac:dyDescent="0.15">
      <c r="A59" s="1"/>
      <c r="B59" s="15"/>
      <c r="C59" s="15"/>
      <c r="D59" s="15"/>
      <c r="E59" s="16"/>
      <c r="F59" s="17"/>
      <c r="G59" s="17"/>
      <c r="H59" s="17"/>
      <c r="I59" s="17"/>
      <c r="J59" s="17"/>
      <c r="K59" s="17"/>
    </row>
    <row r="60" spans="1:11" ht="26.1" customHeight="1" x14ac:dyDescent="0.15">
      <c r="A60" s="1"/>
      <c r="B60" s="15"/>
      <c r="C60" s="15"/>
      <c r="D60" s="15"/>
      <c r="E60" s="16"/>
      <c r="F60" s="17"/>
      <c r="G60" s="17"/>
      <c r="H60" s="17"/>
      <c r="I60" s="17"/>
      <c r="J60" s="17"/>
      <c r="K60" s="17"/>
    </row>
    <row r="61" spans="1:11" ht="26.1" customHeight="1" x14ac:dyDescent="0.15">
      <c r="A61" s="1"/>
      <c r="B61" s="15"/>
      <c r="C61" s="15"/>
      <c r="D61" s="15"/>
      <c r="E61" s="16"/>
      <c r="F61" s="17"/>
      <c r="G61" s="17"/>
      <c r="H61" s="17"/>
      <c r="I61" s="17"/>
      <c r="J61" s="17"/>
      <c r="K61" s="17"/>
    </row>
    <row r="62" spans="1:11" ht="26.1" customHeight="1" x14ac:dyDescent="0.15">
      <c r="A62" s="1"/>
      <c r="B62" s="15"/>
      <c r="C62" s="15"/>
      <c r="D62" s="15"/>
      <c r="E62" s="16"/>
      <c r="F62" s="17"/>
      <c r="G62" s="17"/>
      <c r="H62" s="17"/>
      <c r="I62" s="17"/>
      <c r="J62" s="17"/>
      <c r="K62" s="17"/>
    </row>
    <row r="63" spans="1:11" ht="26.1" customHeight="1" x14ac:dyDescent="0.15">
      <c r="A63" s="1"/>
      <c r="B63" s="15"/>
      <c r="C63" s="15"/>
      <c r="D63" s="15"/>
      <c r="E63" s="16"/>
      <c r="F63" s="17"/>
      <c r="G63" s="17"/>
      <c r="H63" s="17"/>
      <c r="I63" s="17"/>
      <c r="J63" s="17"/>
      <c r="K63" s="17"/>
    </row>
    <row r="64" spans="1:11" ht="26.1" customHeight="1" x14ac:dyDescent="0.15">
      <c r="A64" s="1"/>
      <c r="B64" s="15"/>
      <c r="C64" s="15"/>
      <c r="D64" s="15"/>
      <c r="E64" s="16"/>
      <c r="F64" s="17"/>
      <c r="G64" s="17"/>
      <c r="H64" s="17"/>
      <c r="I64" s="17"/>
      <c r="J64" s="17"/>
      <c r="K64" s="17"/>
    </row>
    <row r="65" spans="1:11" ht="26.1" customHeight="1" x14ac:dyDescent="0.15">
      <c r="A65" s="1"/>
      <c r="B65" s="15"/>
      <c r="C65" s="15"/>
      <c r="D65" s="15"/>
      <c r="E65" s="16"/>
      <c r="F65" s="17"/>
      <c r="G65" s="17"/>
      <c r="H65" s="17"/>
      <c r="I65" s="17"/>
      <c r="J65" s="17"/>
      <c r="K65" s="17"/>
    </row>
    <row r="66" spans="1:11" ht="26.1" customHeight="1" x14ac:dyDescent="0.15">
      <c r="A66" s="1"/>
      <c r="B66" s="15"/>
      <c r="C66" s="15"/>
      <c r="D66" s="15"/>
      <c r="E66" s="16"/>
      <c r="F66" s="17"/>
      <c r="G66" s="17"/>
      <c r="H66" s="17"/>
      <c r="I66" s="17"/>
      <c r="J66" s="17"/>
      <c r="K66" s="17"/>
    </row>
    <row r="67" spans="1:11" ht="26.1" customHeight="1" x14ac:dyDescent="0.15">
      <c r="A67" s="1"/>
      <c r="B67" s="15"/>
      <c r="C67" s="15"/>
      <c r="D67" s="15"/>
      <c r="E67" s="16"/>
      <c r="F67" s="17"/>
      <c r="G67" s="17"/>
      <c r="H67" s="17"/>
      <c r="I67" s="17"/>
      <c r="J67" s="17"/>
      <c r="K67" s="17"/>
    </row>
    <row r="68" spans="1:11" ht="26.1" customHeight="1" x14ac:dyDescent="0.15">
      <c r="A68" s="1"/>
      <c r="B68" s="15"/>
      <c r="C68" s="15"/>
      <c r="D68" s="15"/>
      <c r="E68" s="16"/>
      <c r="F68" s="17"/>
      <c r="G68" s="17"/>
      <c r="H68" s="17"/>
      <c r="I68" s="17"/>
      <c r="J68" s="17"/>
      <c r="K68" s="17"/>
    </row>
    <row r="69" spans="1:11" ht="26.1" customHeight="1" x14ac:dyDescent="0.15">
      <c r="A69" s="1"/>
      <c r="B69" s="15"/>
      <c r="C69" s="15"/>
      <c r="D69" s="15"/>
      <c r="E69" s="16"/>
      <c r="F69" s="17"/>
      <c r="G69" s="17"/>
      <c r="H69" s="17"/>
      <c r="I69" s="17"/>
      <c r="J69" s="17"/>
      <c r="K69" s="17"/>
    </row>
    <row r="70" spans="1:11" ht="26.1" customHeight="1" x14ac:dyDescent="0.15">
      <c r="A70" s="1"/>
      <c r="B70" s="15"/>
      <c r="C70" s="15"/>
      <c r="D70" s="15"/>
      <c r="E70" s="16"/>
      <c r="F70" s="17"/>
      <c r="G70" s="17"/>
      <c r="H70" s="17"/>
      <c r="I70" s="17"/>
      <c r="J70" s="17"/>
      <c r="K70" s="17"/>
    </row>
    <row r="71" spans="1:11" ht="26.1" customHeight="1" x14ac:dyDescent="0.15">
      <c r="A71" s="1"/>
      <c r="B71" s="15"/>
      <c r="C71" s="15"/>
      <c r="D71" s="15"/>
      <c r="E71" s="16"/>
      <c r="F71" s="17"/>
      <c r="G71" s="17"/>
      <c r="H71" s="17"/>
      <c r="I71" s="17"/>
      <c r="J71" s="17"/>
      <c r="K71" s="17"/>
    </row>
    <row r="72" spans="1:11" ht="26.1" customHeight="1" x14ac:dyDescent="0.15">
      <c r="A72" s="1"/>
      <c r="B72" s="15"/>
      <c r="C72" s="15"/>
      <c r="D72" s="15"/>
      <c r="E72" s="16"/>
      <c r="F72" s="17"/>
      <c r="G72" s="17"/>
      <c r="H72" s="17"/>
      <c r="I72" s="17"/>
      <c r="J72" s="17"/>
      <c r="K72" s="17"/>
    </row>
  </sheetData>
  <mergeCells count="38">
    <mergeCell ref="A33:J33"/>
    <mergeCell ref="A34:J34"/>
    <mergeCell ref="A35:J35"/>
    <mergeCell ref="A36:J36"/>
    <mergeCell ref="A23:K23"/>
    <mergeCell ref="C24:D24"/>
    <mergeCell ref="K24:K32"/>
    <mergeCell ref="C25:D25"/>
    <mergeCell ref="C27:D27"/>
    <mergeCell ref="C28:D28"/>
    <mergeCell ref="A29:A32"/>
    <mergeCell ref="B29:B32"/>
    <mergeCell ref="C29:D29"/>
    <mergeCell ref="C31:D31"/>
    <mergeCell ref="C32:D32"/>
    <mergeCell ref="C18:D18"/>
    <mergeCell ref="K18:K22"/>
    <mergeCell ref="C19:D19"/>
    <mergeCell ref="C20:D20"/>
    <mergeCell ref="C21:D21"/>
    <mergeCell ref="C22:D22"/>
    <mergeCell ref="A14:K14"/>
    <mergeCell ref="C15:D15"/>
    <mergeCell ref="K15:K16"/>
    <mergeCell ref="C16:D16"/>
    <mergeCell ref="A17:K17"/>
    <mergeCell ref="A1:K1"/>
    <mergeCell ref="C2:D2"/>
    <mergeCell ref="A3:K3"/>
    <mergeCell ref="C4:D4"/>
    <mergeCell ref="K4:K13"/>
    <mergeCell ref="C6:D6"/>
    <mergeCell ref="C8:D8"/>
    <mergeCell ref="C9:D9"/>
    <mergeCell ref="C10:D10"/>
    <mergeCell ref="C11:D11"/>
    <mergeCell ref="C12:D12"/>
    <mergeCell ref="C13:D13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65"/>
  <sheetViews>
    <sheetView zoomScale="90" zoomScaleNormal="90" workbookViewId="0">
      <pane ySplit="2" topLeftCell="A3" activePane="bottomLeft" state="frozen"/>
      <selection activeCell="C9" sqref="C9:D9"/>
      <selection pane="bottomLeft" activeCell="F38" sqref="F38"/>
    </sheetView>
  </sheetViews>
  <sheetFormatPr defaultColWidth="9" defaultRowHeight="26.1" customHeight="1" x14ac:dyDescent="0.15"/>
  <cols>
    <col min="1" max="1" width="8.375" style="14" customWidth="1"/>
    <col min="2" max="2" width="19.375" style="50" customWidth="1"/>
    <col min="3" max="3" width="25" style="14" bestFit="1" customWidth="1"/>
    <col min="4" max="4" width="16.125" style="18" customWidth="1"/>
    <col min="5" max="5" width="24.5" style="18" customWidth="1"/>
    <col min="6" max="6" width="30.25" style="18" customWidth="1"/>
    <col min="7" max="7" width="7.375" style="80" customWidth="1"/>
    <col min="8" max="8" width="8.625" style="1" customWidth="1"/>
    <col min="9" max="12" width="7.375" style="1" customWidth="1"/>
    <col min="13" max="13" width="10.625" style="39" customWidth="1"/>
    <col min="14" max="16384" width="9" style="1"/>
  </cols>
  <sheetData>
    <row r="1" spans="1:13" ht="39.950000000000003" customHeight="1" thickBot="1" x14ac:dyDescent="0.2">
      <c r="A1" s="186" t="s">
        <v>267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</row>
    <row r="2" spans="1:13" s="39" customFormat="1" ht="26.1" customHeight="1" thickBot="1" x14ac:dyDescent="0.2">
      <c r="A2" s="4" t="s">
        <v>0</v>
      </c>
      <c r="B2" s="40" t="s">
        <v>129</v>
      </c>
      <c r="C2" s="41" t="s">
        <v>130</v>
      </c>
      <c r="D2" s="5" t="s">
        <v>22</v>
      </c>
      <c r="E2" s="188" t="s">
        <v>2</v>
      </c>
      <c r="F2" s="189"/>
      <c r="G2" s="6" t="s">
        <v>3</v>
      </c>
      <c r="H2" s="7" t="s">
        <v>4</v>
      </c>
      <c r="I2" s="7" t="s">
        <v>23</v>
      </c>
      <c r="J2" s="7" t="s">
        <v>24</v>
      </c>
      <c r="K2" s="7" t="s">
        <v>25</v>
      </c>
      <c r="L2" s="9" t="s">
        <v>26</v>
      </c>
      <c r="M2" s="10" t="s">
        <v>27</v>
      </c>
    </row>
    <row r="3" spans="1:13" ht="26.1" customHeight="1" x14ac:dyDescent="0.15">
      <c r="A3" s="258" t="s">
        <v>131</v>
      </c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60"/>
    </row>
    <row r="4" spans="1:13" ht="26.1" customHeight="1" x14ac:dyDescent="0.15">
      <c r="A4" s="59">
        <v>1</v>
      </c>
      <c r="B4" s="266" t="s">
        <v>132</v>
      </c>
      <c r="C4" s="268" t="s">
        <v>133</v>
      </c>
      <c r="D4" s="45" t="s">
        <v>134</v>
      </c>
      <c r="E4" s="218" t="s">
        <v>135</v>
      </c>
      <c r="F4" s="219"/>
      <c r="G4" s="121">
        <v>9.9</v>
      </c>
      <c r="H4" s="94" t="s">
        <v>63</v>
      </c>
      <c r="I4" s="42">
        <v>1</v>
      </c>
      <c r="J4" s="42">
        <v>1</v>
      </c>
      <c r="K4" s="42">
        <v>1</v>
      </c>
      <c r="L4" s="42">
        <f t="shared" ref="L4:L30" si="0">G4*I4*J4*K4</f>
        <v>9.9</v>
      </c>
      <c r="M4" s="270">
        <f>SUM(L4:L16)</f>
        <v>12147.9</v>
      </c>
    </row>
    <row r="5" spans="1:13" ht="26.1" customHeight="1" x14ac:dyDescent="0.15">
      <c r="A5" s="59">
        <v>2</v>
      </c>
      <c r="B5" s="267"/>
      <c r="C5" s="269"/>
      <c r="D5" s="45" t="s">
        <v>136</v>
      </c>
      <c r="E5" s="214" t="s">
        <v>137</v>
      </c>
      <c r="F5" s="215"/>
      <c r="G5" s="46">
        <v>5</v>
      </c>
      <c r="H5" s="94" t="s">
        <v>138</v>
      </c>
      <c r="I5" s="42">
        <v>1</v>
      </c>
      <c r="J5" s="42">
        <v>1</v>
      </c>
      <c r="K5" s="42">
        <v>25</v>
      </c>
      <c r="L5" s="42">
        <f t="shared" si="0"/>
        <v>125</v>
      </c>
      <c r="M5" s="271"/>
    </row>
    <row r="6" spans="1:13" ht="26.1" customHeight="1" x14ac:dyDescent="0.15">
      <c r="A6" s="59">
        <v>3</v>
      </c>
      <c r="B6" s="267"/>
      <c r="C6" s="269"/>
      <c r="D6" s="45" t="s">
        <v>58</v>
      </c>
      <c r="E6" s="214" t="s">
        <v>139</v>
      </c>
      <c r="F6" s="215"/>
      <c r="G6" s="100">
        <v>120</v>
      </c>
      <c r="H6" s="94" t="s">
        <v>140</v>
      </c>
      <c r="I6" s="42">
        <v>1</v>
      </c>
      <c r="J6" s="42">
        <v>1</v>
      </c>
      <c r="K6" s="42">
        <v>1</v>
      </c>
      <c r="L6" s="44">
        <f t="shared" si="0"/>
        <v>120</v>
      </c>
      <c r="M6" s="271"/>
    </row>
    <row r="7" spans="1:13" ht="26.1" customHeight="1" x14ac:dyDescent="0.15">
      <c r="A7" s="59">
        <v>4</v>
      </c>
      <c r="B7" s="267"/>
      <c r="C7" s="269"/>
      <c r="D7" s="45" t="s">
        <v>141</v>
      </c>
      <c r="E7" s="214" t="s">
        <v>142</v>
      </c>
      <c r="F7" s="215"/>
      <c r="G7" s="46">
        <v>240</v>
      </c>
      <c r="H7" s="94" t="s">
        <v>65</v>
      </c>
      <c r="I7" s="42">
        <v>1</v>
      </c>
      <c r="J7" s="42">
        <v>1</v>
      </c>
      <c r="K7" s="42">
        <v>1</v>
      </c>
      <c r="L7" s="42">
        <f t="shared" si="0"/>
        <v>240</v>
      </c>
      <c r="M7" s="271"/>
    </row>
    <row r="8" spans="1:13" ht="26.1" customHeight="1" x14ac:dyDescent="0.15">
      <c r="A8" s="59">
        <v>5</v>
      </c>
      <c r="B8" s="267"/>
      <c r="C8" s="269"/>
      <c r="D8" s="273" t="s">
        <v>143</v>
      </c>
      <c r="E8" s="97" t="s">
        <v>144</v>
      </c>
      <c r="F8" s="112"/>
      <c r="G8" s="46">
        <v>80</v>
      </c>
      <c r="H8" s="94" t="s">
        <v>59</v>
      </c>
      <c r="I8" s="42">
        <v>1</v>
      </c>
      <c r="J8" s="42">
        <v>1</v>
      </c>
      <c r="K8" s="42">
        <v>15</v>
      </c>
      <c r="L8" s="42">
        <f t="shared" si="0"/>
        <v>1200</v>
      </c>
      <c r="M8" s="271"/>
    </row>
    <row r="9" spans="1:13" ht="26.1" customHeight="1" x14ac:dyDescent="0.15">
      <c r="A9" s="59">
        <v>6</v>
      </c>
      <c r="B9" s="267"/>
      <c r="C9" s="269"/>
      <c r="D9" s="274"/>
      <c r="E9" s="97" t="s">
        <v>145</v>
      </c>
      <c r="F9" s="106"/>
      <c r="G9" s="46">
        <v>80</v>
      </c>
      <c r="H9" s="94" t="s">
        <v>59</v>
      </c>
      <c r="I9" s="42">
        <v>1</v>
      </c>
      <c r="J9" s="42">
        <v>1</v>
      </c>
      <c r="K9" s="42">
        <v>15</v>
      </c>
      <c r="L9" s="42">
        <f t="shared" si="0"/>
        <v>1200</v>
      </c>
      <c r="M9" s="271"/>
    </row>
    <row r="10" spans="1:13" ht="26.1" customHeight="1" x14ac:dyDescent="0.15">
      <c r="A10" s="59">
        <v>7</v>
      </c>
      <c r="B10" s="267"/>
      <c r="C10" s="269"/>
      <c r="D10" s="274"/>
      <c r="E10" s="97" t="s">
        <v>146</v>
      </c>
      <c r="F10" s="106"/>
      <c r="G10" s="98">
        <v>300</v>
      </c>
      <c r="H10" s="86" t="s">
        <v>60</v>
      </c>
      <c r="I10" s="87">
        <v>1</v>
      </c>
      <c r="J10" s="87">
        <v>2</v>
      </c>
      <c r="K10" s="87">
        <v>4</v>
      </c>
      <c r="L10" s="42">
        <f t="shared" si="0"/>
        <v>2400</v>
      </c>
      <c r="M10" s="271"/>
    </row>
    <row r="11" spans="1:13" ht="26.1" customHeight="1" x14ac:dyDescent="0.15">
      <c r="A11" s="59">
        <v>8</v>
      </c>
      <c r="B11" s="267"/>
      <c r="C11" s="269"/>
      <c r="D11" s="275"/>
      <c r="E11" s="97" t="s">
        <v>147</v>
      </c>
      <c r="F11" s="106"/>
      <c r="G11" s="46">
        <v>600</v>
      </c>
      <c r="H11" s="94" t="s">
        <v>61</v>
      </c>
      <c r="I11" s="42">
        <v>1</v>
      </c>
      <c r="J11" s="42">
        <v>1</v>
      </c>
      <c r="K11" s="42">
        <v>2</v>
      </c>
      <c r="L11" s="42">
        <f t="shared" si="0"/>
        <v>1200</v>
      </c>
      <c r="M11" s="271"/>
    </row>
    <row r="12" spans="1:13" ht="26.1" customHeight="1" x14ac:dyDescent="0.15">
      <c r="A12" s="59">
        <v>9</v>
      </c>
      <c r="B12" s="267"/>
      <c r="C12" s="269"/>
      <c r="D12" s="45" t="s">
        <v>148</v>
      </c>
      <c r="E12" s="214" t="s">
        <v>149</v>
      </c>
      <c r="F12" s="215"/>
      <c r="G12" s="46">
        <v>4800</v>
      </c>
      <c r="H12" s="94" t="s">
        <v>150</v>
      </c>
      <c r="I12" s="42">
        <v>1</v>
      </c>
      <c r="J12" s="42">
        <v>1</v>
      </c>
      <c r="K12" s="42">
        <v>1</v>
      </c>
      <c r="L12" s="42">
        <f t="shared" si="0"/>
        <v>4800</v>
      </c>
      <c r="M12" s="271"/>
    </row>
    <row r="13" spans="1:13" ht="26.1" customHeight="1" x14ac:dyDescent="0.15">
      <c r="A13" s="59">
        <v>10</v>
      </c>
      <c r="B13" s="267"/>
      <c r="C13" s="269"/>
      <c r="D13" s="45" t="s">
        <v>151</v>
      </c>
      <c r="E13" s="122" t="s">
        <v>152</v>
      </c>
      <c r="F13" s="112"/>
      <c r="G13" s="46">
        <v>349</v>
      </c>
      <c r="H13" s="94" t="s">
        <v>153</v>
      </c>
      <c r="I13" s="42">
        <v>1</v>
      </c>
      <c r="J13" s="42">
        <v>1</v>
      </c>
      <c r="K13" s="42">
        <v>2</v>
      </c>
      <c r="L13" s="42">
        <f t="shared" si="0"/>
        <v>698</v>
      </c>
      <c r="M13" s="271"/>
    </row>
    <row r="14" spans="1:13" ht="26.1" customHeight="1" x14ac:dyDescent="0.15">
      <c r="A14" s="59">
        <v>11</v>
      </c>
      <c r="B14" s="267"/>
      <c r="C14" s="269"/>
      <c r="D14" s="123" t="s">
        <v>154</v>
      </c>
      <c r="E14" s="262" t="s">
        <v>264</v>
      </c>
      <c r="F14" s="263"/>
      <c r="G14" s="124">
        <v>10</v>
      </c>
      <c r="H14" s="125" t="s">
        <v>155</v>
      </c>
      <c r="I14" s="126">
        <v>1</v>
      </c>
      <c r="J14" s="126">
        <v>1</v>
      </c>
      <c r="K14" s="126">
        <v>5</v>
      </c>
      <c r="L14" s="126">
        <f t="shared" si="0"/>
        <v>50</v>
      </c>
      <c r="M14" s="271"/>
    </row>
    <row r="15" spans="1:13" ht="26.1" customHeight="1" x14ac:dyDescent="0.15">
      <c r="A15" s="59">
        <v>12</v>
      </c>
      <c r="B15" s="267"/>
      <c r="C15" s="269"/>
      <c r="D15" s="123" t="s">
        <v>156</v>
      </c>
      <c r="E15" s="262" t="s">
        <v>157</v>
      </c>
      <c r="F15" s="263"/>
      <c r="G15" s="169">
        <v>58</v>
      </c>
      <c r="H15" s="99" t="s">
        <v>255</v>
      </c>
      <c r="I15" s="126">
        <v>1</v>
      </c>
      <c r="J15" s="126">
        <v>1</v>
      </c>
      <c r="K15" s="126">
        <v>1</v>
      </c>
      <c r="L15" s="42">
        <f t="shared" si="0"/>
        <v>58</v>
      </c>
      <c r="M15" s="271"/>
    </row>
    <row r="16" spans="1:13" ht="26.1" customHeight="1" x14ac:dyDescent="0.15">
      <c r="A16" s="127">
        <v>13</v>
      </c>
      <c r="B16" s="267"/>
      <c r="C16" s="269"/>
      <c r="D16" s="123" t="s">
        <v>158</v>
      </c>
      <c r="E16" s="262" t="s">
        <v>159</v>
      </c>
      <c r="F16" s="263"/>
      <c r="G16" s="169">
        <v>47</v>
      </c>
      <c r="H16" s="99" t="s">
        <v>255</v>
      </c>
      <c r="I16" s="126">
        <v>1</v>
      </c>
      <c r="J16" s="126">
        <v>1</v>
      </c>
      <c r="K16" s="126">
        <v>1</v>
      </c>
      <c r="L16" s="42">
        <f t="shared" si="0"/>
        <v>47</v>
      </c>
      <c r="M16" s="272"/>
    </row>
    <row r="17" spans="1:13" ht="30" customHeight="1" x14ac:dyDescent="0.15">
      <c r="A17" s="102">
        <v>14</v>
      </c>
      <c r="B17" s="108" t="s">
        <v>160</v>
      </c>
      <c r="C17" s="109" t="s">
        <v>79</v>
      </c>
      <c r="D17" s="58" t="s">
        <v>161</v>
      </c>
      <c r="E17" s="250" t="s">
        <v>266</v>
      </c>
      <c r="F17" s="251"/>
      <c r="G17" s="128">
        <v>67</v>
      </c>
      <c r="H17" s="93" t="s">
        <v>162</v>
      </c>
      <c r="I17" s="47">
        <v>1</v>
      </c>
      <c r="J17" s="47">
        <v>1</v>
      </c>
      <c r="K17" s="47">
        <v>1</v>
      </c>
      <c r="L17" s="47">
        <f t="shared" si="0"/>
        <v>67</v>
      </c>
      <c r="M17" s="107">
        <f>SUM(L17:L17)</f>
        <v>67</v>
      </c>
    </row>
    <row r="18" spans="1:13" ht="30" customHeight="1" x14ac:dyDescent="0.15">
      <c r="A18" s="59">
        <v>15</v>
      </c>
      <c r="B18" s="276" t="s">
        <v>163</v>
      </c>
      <c r="C18" s="278" t="s">
        <v>82</v>
      </c>
      <c r="D18" s="129" t="s">
        <v>263</v>
      </c>
      <c r="E18" s="283" t="s">
        <v>261</v>
      </c>
      <c r="F18" s="284"/>
      <c r="G18" s="128">
        <v>200</v>
      </c>
      <c r="H18" s="93" t="s">
        <v>164</v>
      </c>
      <c r="I18" s="47">
        <v>1</v>
      </c>
      <c r="J18" s="47">
        <v>1</v>
      </c>
      <c r="K18" s="47">
        <v>2</v>
      </c>
      <c r="L18" s="47">
        <f t="shared" si="0"/>
        <v>400</v>
      </c>
      <c r="M18" s="280">
        <f>SUM(L18:L19)</f>
        <v>455</v>
      </c>
    </row>
    <row r="19" spans="1:13" ht="26.1" customHeight="1" x14ac:dyDescent="0.15">
      <c r="A19" s="83">
        <v>16</v>
      </c>
      <c r="B19" s="277"/>
      <c r="C19" s="279"/>
      <c r="D19" s="130" t="s">
        <v>62</v>
      </c>
      <c r="E19" s="264" t="s">
        <v>165</v>
      </c>
      <c r="F19" s="265"/>
      <c r="G19" s="170">
        <v>55</v>
      </c>
      <c r="H19" s="131" t="s">
        <v>164</v>
      </c>
      <c r="I19" s="132">
        <v>1</v>
      </c>
      <c r="J19" s="132">
        <v>1</v>
      </c>
      <c r="K19" s="132">
        <v>1</v>
      </c>
      <c r="L19" s="133">
        <f t="shared" si="0"/>
        <v>55</v>
      </c>
      <c r="M19" s="272"/>
    </row>
    <row r="20" spans="1:13" ht="30" customHeight="1" x14ac:dyDescent="0.15">
      <c r="A20" s="59">
        <v>17</v>
      </c>
      <c r="B20" s="267" t="s">
        <v>166</v>
      </c>
      <c r="C20" s="281" t="s">
        <v>167</v>
      </c>
      <c r="D20" s="92" t="s">
        <v>168</v>
      </c>
      <c r="E20" s="261" t="s">
        <v>169</v>
      </c>
      <c r="F20" s="261"/>
      <c r="G20" s="44">
        <v>1000</v>
      </c>
      <c r="H20" s="43" t="s">
        <v>170</v>
      </c>
      <c r="I20" s="44">
        <v>1</v>
      </c>
      <c r="J20" s="44">
        <v>4</v>
      </c>
      <c r="K20" s="44">
        <v>1</v>
      </c>
      <c r="L20" s="44">
        <f t="shared" si="0"/>
        <v>4000</v>
      </c>
      <c r="M20" s="271">
        <f>SUM(L20:L26)</f>
        <v>9120.9</v>
      </c>
    </row>
    <row r="21" spans="1:13" ht="26.1" customHeight="1" x14ac:dyDescent="0.15">
      <c r="A21" s="59">
        <v>18</v>
      </c>
      <c r="B21" s="267"/>
      <c r="C21" s="281"/>
      <c r="D21" s="92" t="s">
        <v>171</v>
      </c>
      <c r="E21" s="214" t="s">
        <v>172</v>
      </c>
      <c r="F21" s="215"/>
      <c r="G21" s="100">
        <v>600</v>
      </c>
      <c r="H21" s="43" t="s">
        <v>170</v>
      </c>
      <c r="I21" s="44">
        <v>1</v>
      </c>
      <c r="J21" s="44">
        <v>4</v>
      </c>
      <c r="K21" s="44">
        <v>1</v>
      </c>
      <c r="L21" s="44">
        <f t="shared" si="0"/>
        <v>2400</v>
      </c>
      <c r="M21" s="271"/>
    </row>
    <row r="22" spans="1:13" ht="26.1" customHeight="1" x14ac:dyDescent="0.15">
      <c r="A22" s="59">
        <v>19</v>
      </c>
      <c r="B22" s="267"/>
      <c r="C22" s="281"/>
      <c r="D22" s="92" t="s">
        <v>173</v>
      </c>
      <c r="E22" s="214" t="s">
        <v>174</v>
      </c>
      <c r="F22" s="215"/>
      <c r="G22" s="100">
        <v>300</v>
      </c>
      <c r="H22" s="43" t="s">
        <v>175</v>
      </c>
      <c r="I22" s="44">
        <v>1</v>
      </c>
      <c r="J22" s="44">
        <v>4</v>
      </c>
      <c r="K22" s="44">
        <v>2</v>
      </c>
      <c r="L22" s="44">
        <f t="shared" si="0"/>
        <v>2400</v>
      </c>
      <c r="M22" s="271"/>
    </row>
    <row r="23" spans="1:13" ht="26.1" customHeight="1" x14ac:dyDescent="0.15">
      <c r="A23" s="59">
        <v>20</v>
      </c>
      <c r="B23" s="267"/>
      <c r="C23" s="281"/>
      <c r="D23" s="45" t="s">
        <v>176</v>
      </c>
      <c r="E23" s="209" t="s">
        <v>177</v>
      </c>
      <c r="F23" s="209"/>
      <c r="G23" s="46">
        <v>5</v>
      </c>
      <c r="H23" s="94" t="s">
        <v>178</v>
      </c>
      <c r="I23" s="42">
        <v>1</v>
      </c>
      <c r="J23" s="42">
        <v>1</v>
      </c>
      <c r="K23" s="42">
        <v>4</v>
      </c>
      <c r="L23" s="44">
        <f t="shared" si="0"/>
        <v>20</v>
      </c>
      <c r="M23" s="271"/>
    </row>
    <row r="24" spans="1:13" ht="26.1" customHeight="1" x14ac:dyDescent="0.15">
      <c r="A24" s="59">
        <v>21</v>
      </c>
      <c r="B24" s="267"/>
      <c r="C24" s="281"/>
      <c r="D24" s="45" t="s">
        <v>134</v>
      </c>
      <c r="E24" s="218" t="s">
        <v>179</v>
      </c>
      <c r="F24" s="219"/>
      <c r="G24" s="121">
        <v>9.9</v>
      </c>
      <c r="H24" s="94" t="s">
        <v>63</v>
      </c>
      <c r="I24" s="42">
        <v>1</v>
      </c>
      <c r="J24" s="42">
        <v>1</v>
      </c>
      <c r="K24" s="42">
        <v>1</v>
      </c>
      <c r="L24" s="44">
        <f t="shared" si="0"/>
        <v>9.9</v>
      </c>
      <c r="M24" s="271"/>
    </row>
    <row r="25" spans="1:13" ht="26.1" customHeight="1" x14ac:dyDescent="0.15">
      <c r="A25" s="59">
        <v>22</v>
      </c>
      <c r="B25" s="267"/>
      <c r="C25" s="281"/>
      <c r="D25" s="123" t="s">
        <v>253</v>
      </c>
      <c r="E25" s="134" t="s">
        <v>254</v>
      </c>
      <c r="F25" s="135"/>
      <c r="G25" s="169">
        <v>60</v>
      </c>
      <c r="H25" s="86" t="s">
        <v>162</v>
      </c>
      <c r="I25" s="87">
        <v>1</v>
      </c>
      <c r="J25" s="87">
        <v>1</v>
      </c>
      <c r="K25" s="87">
        <v>3</v>
      </c>
      <c r="L25" s="136">
        <f t="shared" si="0"/>
        <v>180</v>
      </c>
      <c r="M25" s="271"/>
    </row>
    <row r="26" spans="1:13" ht="26.1" customHeight="1" x14ac:dyDescent="0.15">
      <c r="A26" s="83">
        <v>23</v>
      </c>
      <c r="B26" s="277"/>
      <c r="C26" s="282"/>
      <c r="D26" s="89" t="s">
        <v>180</v>
      </c>
      <c r="E26" s="285" t="s">
        <v>181</v>
      </c>
      <c r="F26" s="286"/>
      <c r="G26" s="171">
        <v>111</v>
      </c>
      <c r="H26" s="90" t="s">
        <v>182</v>
      </c>
      <c r="I26" s="88">
        <v>1</v>
      </c>
      <c r="J26" s="88">
        <v>1</v>
      </c>
      <c r="K26" s="88">
        <v>1</v>
      </c>
      <c r="L26" s="88">
        <f t="shared" si="0"/>
        <v>111</v>
      </c>
      <c r="M26" s="272"/>
    </row>
    <row r="27" spans="1:13" ht="30" customHeight="1" x14ac:dyDescent="0.15">
      <c r="A27" s="102">
        <v>24</v>
      </c>
      <c r="B27" s="108" t="s">
        <v>183</v>
      </c>
      <c r="C27" s="137" t="s">
        <v>184</v>
      </c>
      <c r="D27" s="58" t="s">
        <v>185</v>
      </c>
      <c r="E27" s="250" t="s">
        <v>265</v>
      </c>
      <c r="F27" s="251"/>
      <c r="G27" s="128">
        <v>10</v>
      </c>
      <c r="H27" s="93" t="s">
        <v>186</v>
      </c>
      <c r="I27" s="47">
        <v>1</v>
      </c>
      <c r="J27" s="47">
        <v>1</v>
      </c>
      <c r="K27" s="47">
        <v>3</v>
      </c>
      <c r="L27" s="47">
        <f t="shared" si="0"/>
        <v>30</v>
      </c>
      <c r="M27" s="107">
        <f>SUM(L27:L27)</f>
        <v>30</v>
      </c>
    </row>
    <row r="28" spans="1:13" ht="30" customHeight="1" x14ac:dyDescent="0.15">
      <c r="A28" s="102">
        <v>25</v>
      </c>
      <c r="B28" s="138">
        <v>44118</v>
      </c>
      <c r="C28" s="139" t="s">
        <v>187</v>
      </c>
      <c r="D28" s="140" t="s">
        <v>188</v>
      </c>
      <c r="E28" s="252" t="s">
        <v>268</v>
      </c>
      <c r="F28" s="253"/>
      <c r="G28" s="141">
        <v>73.08</v>
      </c>
      <c r="H28" s="142" t="s">
        <v>189</v>
      </c>
      <c r="I28" s="143">
        <v>1</v>
      </c>
      <c r="J28" s="143">
        <v>1</v>
      </c>
      <c r="K28" s="143">
        <v>3</v>
      </c>
      <c r="L28" s="143">
        <f t="shared" si="0"/>
        <v>219.24</v>
      </c>
      <c r="M28" s="144">
        <f>SUM(L28:L28)</f>
        <v>219.24</v>
      </c>
    </row>
    <row r="29" spans="1:13" ht="26.1" customHeight="1" x14ac:dyDescent="0.15">
      <c r="A29" s="59">
        <v>26</v>
      </c>
      <c r="B29" s="254">
        <v>44121</v>
      </c>
      <c r="C29" s="256" t="s">
        <v>190</v>
      </c>
      <c r="D29" s="92" t="s">
        <v>180</v>
      </c>
      <c r="E29" s="240" t="s">
        <v>191</v>
      </c>
      <c r="F29" s="241"/>
      <c r="G29" s="100">
        <v>135</v>
      </c>
      <c r="H29" s="43" t="s">
        <v>182</v>
      </c>
      <c r="I29" s="44">
        <v>1</v>
      </c>
      <c r="J29" s="44">
        <v>1</v>
      </c>
      <c r="K29" s="44">
        <v>1</v>
      </c>
      <c r="L29" s="44">
        <f t="shared" si="0"/>
        <v>135</v>
      </c>
      <c r="M29" s="271">
        <f>SUM(L29:L30)</f>
        <v>509</v>
      </c>
    </row>
    <row r="30" spans="1:13" ht="26.1" customHeight="1" thickBot="1" x14ac:dyDescent="0.2">
      <c r="A30" s="96">
        <v>27</v>
      </c>
      <c r="B30" s="255"/>
      <c r="C30" s="257"/>
      <c r="D30" s="101" t="s">
        <v>192</v>
      </c>
      <c r="E30" s="288" t="s">
        <v>193</v>
      </c>
      <c r="F30" s="289"/>
      <c r="G30" s="145">
        <v>374</v>
      </c>
      <c r="H30" s="110" t="s">
        <v>164</v>
      </c>
      <c r="I30" s="145">
        <v>1</v>
      </c>
      <c r="J30" s="145">
        <v>1</v>
      </c>
      <c r="K30" s="145">
        <v>1</v>
      </c>
      <c r="L30" s="145">
        <f t="shared" si="0"/>
        <v>374</v>
      </c>
      <c r="M30" s="287"/>
    </row>
    <row r="31" spans="1:13" ht="24" customHeight="1" x14ac:dyDescent="0.15">
      <c r="A31" s="230" t="s">
        <v>28</v>
      </c>
      <c r="B31" s="231"/>
      <c r="C31" s="231"/>
      <c r="D31" s="231"/>
      <c r="E31" s="231"/>
      <c r="F31" s="231"/>
      <c r="G31" s="231"/>
      <c r="H31" s="231"/>
      <c r="I31" s="231"/>
      <c r="J31" s="231"/>
      <c r="K31" s="231"/>
      <c r="L31" s="232"/>
      <c r="M31" s="49">
        <f>SUM(M4:M30)</f>
        <v>22549.040000000001</v>
      </c>
    </row>
    <row r="32" spans="1:13" ht="24" customHeight="1" x14ac:dyDescent="0.15">
      <c r="A32" s="230" t="s">
        <v>29</v>
      </c>
      <c r="B32" s="231"/>
      <c r="C32" s="231"/>
      <c r="D32" s="231"/>
      <c r="E32" s="231"/>
      <c r="F32" s="231"/>
      <c r="G32" s="231"/>
      <c r="H32" s="231"/>
      <c r="I32" s="231"/>
      <c r="J32" s="231"/>
      <c r="K32" s="231"/>
      <c r="L32" s="232"/>
      <c r="M32" s="49">
        <f>M31*10%</f>
        <v>2254.904</v>
      </c>
    </row>
    <row r="33" spans="1:13" ht="24" customHeight="1" thickBot="1" x14ac:dyDescent="0.2">
      <c r="A33" s="233" t="s">
        <v>30</v>
      </c>
      <c r="B33" s="234"/>
      <c r="C33" s="234"/>
      <c r="D33" s="234"/>
      <c r="E33" s="234"/>
      <c r="F33" s="234"/>
      <c r="G33" s="234"/>
      <c r="H33" s="234"/>
      <c r="I33" s="234"/>
      <c r="J33" s="234"/>
      <c r="K33" s="234"/>
      <c r="L33" s="235"/>
      <c r="M33" s="179">
        <f>(M31+M32)*3%</f>
        <v>744.11831999999993</v>
      </c>
    </row>
    <row r="34" spans="1:13" ht="24" customHeight="1" thickTop="1" thickBot="1" x14ac:dyDescent="0.2">
      <c r="A34" s="236" t="s">
        <v>11</v>
      </c>
      <c r="B34" s="237"/>
      <c r="C34" s="237"/>
      <c r="D34" s="237"/>
      <c r="E34" s="237"/>
      <c r="F34" s="237"/>
      <c r="G34" s="237"/>
      <c r="H34" s="237"/>
      <c r="I34" s="237"/>
      <c r="J34" s="237"/>
      <c r="K34" s="237"/>
      <c r="L34" s="238"/>
      <c r="M34" s="180">
        <f>SUM(M31:M33)</f>
        <v>25548.062320000001</v>
      </c>
    </row>
    <row r="35" spans="1:13" ht="26.1" customHeight="1" x14ac:dyDescent="0.15">
      <c r="D35" s="15"/>
      <c r="E35" s="15"/>
      <c r="F35" s="15"/>
      <c r="G35" s="16"/>
      <c r="H35" s="17"/>
      <c r="I35" s="17"/>
      <c r="J35" s="17"/>
      <c r="K35" s="17"/>
      <c r="L35" s="17"/>
      <c r="M35" s="19"/>
    </row>
    <row r="36" spans="1:13" ht="26.1" customHeight="1" x14ac:dyDescent="0.15">
      <c r="D36" s="15"/>
      <c r="E36" s="15"/>
      <c r="F36" s="15"/>
      <c r="G36" s="16"/>
      <c r="H36" s="17"/>
      <c r="I36" s="17"/>
      <c r="J36" s="17"/>
      <c r="K36" s="17"/>
      <c r="L36" s="17"/>
      <c r="M36" s="19"/>
    </row>
    <row r="37" spans="1:13" ht="26.1" customHeight="1" x14ac:dyDescent="0.15">
      <c r="D37" s="15"/>
      <c r="E37" s="15"/>
      <c r="F37" s="15"/>
      <c r="G37" s="16"/>
      <c r="H37" s="17"/>
      <c r="I37" s="17"/>
      <c r="J37" s="17"/>
      <c r="K37" s="17"/>
      <c r="L37" s="17"/>
      <c r="M37" s="19"/>
    </row>
    <row r="38" spans="1:13" ht="26.1" customHeight="1" x14ac:dyDescent="0.15">
      <c r="D38" s="15"/>
      <c r="E38" s="15"/>
      <c r="F38" s="15"/>
      <c r="G38" s="16"/>
      <c r="H38" s="17"/>
      <c r="I38" s="17"/>
      <c r="J38" s="17"/>
      <c r="K38" s="17"/>
      <c r="L38" s="17"/>
      <c r="M38" s="19"/>
    </row>
    <row r="39" spans="1:13" ht="26.1" customHeight="1" x14ac:dyDescent="0.15">
      <c r="D39" s="15"/>
      <c r="E39" s="15"/>
      <c r="F39" s="15"/>
      <c r="G39" s="16"/>
      <c r="H39" s="17"/>
      <c r="I39" s="17"/>
      <c r="J39" s="17"/>
      <c r="K39" s="17"/>
      <c r="L39" s="17"/>
      <c r="M39" s="19"/>
    </row>
    <row r="40" spans="1:13" ht="26.1" customHeight="1" x14ac:dyDescent="0.15">
      <c r="D40" s="15"/>
      <c r="E40" s="15"/>
      <c r="F40" s="15"/>
      <c r="G40" s="16"/>
      <c r="H40" s="17"/>
      <c r="I40" s="17"/>
      <c r="J40" s="17"/>
      <c r="K40" s="17"/>
      <c r="L40" s="17"/>
      <c r="M40" s="19"/>
    </row>
    <row r="41" spans="1:13" ht="26.1" customHeight="1" x14ac:dyDescent="0.15">
      <c r="A41" s="1"/>
      <c r="B41" s="51"/>
      <c r="C41" s="39"/>
      <c r="D41" s="15"/>
      <c r="E41" s="15"/>
      <c r="F41" s="15"/>
      <c r="G41" s="16"/>
      <c r="H41" s="17"/>
      <c r="I41" s="17"/>
      <c r="J41" s="17"/>
      <c r="K41" s="17"/>
      <c r="L41" s="17"/>
      <c r="M41" s="19"/>
    </row>
    <row r="42" spans="1:13" ht="26.1" customHeight="1" x14ac:dyDescent="0.15">
      <c r="A42" s="1"/>
      <c r="B42" s="51"/>
      <c r="C42" s="39"/>
      <c r="D42" s="15"/>
      <c r="E42" s="15"/>
      <c r="F42" s="15"/>
      <c r="G42" s="16"/>
      <c r="H42" s="17"/>
      <c r="I42" s="17"/>
      <c r="J42" s="17"/>
      <c r="K42" s="17"/>
      <c r="L42" s="17"/>
      <c r="M42" s="19"/>
    </row>
    <row r="43" spans="1:13" ht="26.1" customHeight="1" x14ac:dyDescent="0.15">
      <c r="A43" s="1"/>
      <c r="B43" s="51"/>
      <c r="C43" s="39"/>
      <c r="D43" s="15"/>
      <c r="E43" s="15"/>
      <c r="F43" s="15"/>
      <c r="G43" s="16"/>
      <c r="H43" s="17"/>
      <c r="I43" s="17"/>
      <c r="J43" s="17"/>
      <c r="K43" s="17"/>
      <c r="L43" s="17"/>
      <c r="M43" s="19"/>
    </row>
    <row r="44" spans="1:13" ht="26.1" customHeight="1" x14ac:dyDescent="0.15">
      <c r="A44" s="1"/>
      <c r="B44" s="51"/>
      <c r="C44" s="39"/>
      <c r="D44" s="15"/>
      <c r="E44" s="15"/>
      <c r="F44" s="15"/>
      <c r="G44" s="16"/>
      <c r="H44" s="17"/>
      <c r="I44" s="17"/>
      <c r="J44" s="17"/>
      <c r="K44" s="17"/>
      <c r="L44" s="17"/>
      <c r="M44" s="19"/>
    </row>
    <row r="45" spans="1:13" ht="26.1" customHeight="1" x14ac:dyDescent="0.15">
      <c r="A45" s="1"/>
      <c r="B45" s="51"/>
      <c r="C45" s="39"/>
      <c r="D45" s="15"/>
      <c r="E45" s="15"/>
      <c r="F45" s="15"/>
      <c r="G45" s="16"/>
      <c r="H45" s="17"/>
      <c r="I45" s="17"/>
      <c r="J45" s="17"/>
      <c r="K45" s="17"/>
      <c r="L45" s="17"/>
      <c r="M45" s="19"/>
    </row>
    <row r="46" spans="1:13" ht="26.1" customHeight="1" x14ac:dyDescent="0.15">
      <c r="A46" s="1"/>
      <c r="B46" s="51"/>
      <c r="C46" s="39"/>
      <c r="D46" s="15"/>
      <c r="E46" s="15"/>
      <c r="F46" s="15"/>
      <c r="G46" s="16"/>
      <c r="H46" s="17"/>
      <c r="I46" s="17"/>
      <c r="J46" s="17"/>
      <c r="K46" s="17"/>
      <c r="L46" s="17"/>
      <c r="M46" s="19"/>
    </row>
    <row r="47" spans="1:13" ht="26.1" customHeight="1" x14ac:dyDescent="0.15">
      <c r="A47" s="1"/>
      <c r="B47" s="51"/>
      <c r="C47" s="39"/>
      <c r="D47" s="15"/>
      <c r="E47" s="15"/>
      <c r="F47" s="15"/>
      <c r="G47" s="16"/>
      <c r="H47" s="17"/>
      <c r="I47" s="17"/>
      <c r="J47" s="17"/>
      <c r="K47" s="17"/>
      <c r="L47" s="17"/>
      <c r="M47" s="19"/>
    </row>
    <row r="48" spans="1:13" ht="26.1" customHeight="1" x14ac:dyDescent="0.15">
      <c r="A48" s="1"/>
      <c r="B48" s="51"/>
      <c r="C48" s="39"/>
      <c r="D48" s="15"/>
      <c r="E48" s="15"/>
      <c r="F48" s="15"/>
      <c r="G48" s="16"/>
      <c r="H48" s="17"/>
      <c r="I48" s="17"/>
      <c r="J48" s="17"/>
      <c r="K48" s="17"/>
      <c r="L48" s="17"/>
      <c r="M48" s="19"/>
    </row>
    <row r="49" spans="1:13" ht="26.1" customHeight="1" x14ac:dyDescent="0.15">
      <c r="A49" s="1"/>
      <c r="B49" s="51"/>
      <c r="C49" s="39"/>
      <c r="D49" s="15"/>
      <c r="E49" s="15"/>
      <c r="F49" s="15"/>
      <c r="G49" s="16"/>
      <c r="H49" s="17"/>
      <c r="I49" s="17"/>
      <c r="J49" s="17"/>
      <c r="K49" s="17"/>
      <c r="L49" s="17"/>
      <c r="M49" s="19"/>
    </row>
    <row r="50" spans="1:13" ht="26.1" customHeight="1" x14ac:dyDescent="0.15">
      <c r="A50" s="1"/>
      <c r="B50" s="51"/>
      <c r="C50" s="39"/>
      <c r="D50" s="15"/>
      <c r="E50" s="15"/>
      <c r="F50" s="15"/>
      <c r="G50" s="16"/>
      <c r="H50" s="17"/>
      <c r="I50" s="17"/>
      <c r="J50" s="17"/>
      <c r="K50" s="17"/>
      <c r="L50" s="17"/>
      <c r="M50" s="19"/>
    </row>
    <row r="51" spans="1:13" ht="26.1" customHeight="1" x14ac:dyDescent="0.15">
      <c r="A51" s="1"/>
      <c r="B51" s="51"/>
      <c r="C51" s="39"/>
      <c r="D51" s="15"/>
      <c r="E51" s="15"/>
      <c r="F51" s="15"/>
      <c r="G51" s="16"/>
      <c r="H51" s="17"/>
      <c r="I51" s="17"/>
      <c r="J51" s="17"/>
      <c r="K51" s="17"/>
      <c r="L51" s="17"/>
      <c r="M51" s="19"/>
    </row>
    <row r="52" spans="1:13" ht="26.1" customHeight="1" x14ac:dyDescent="0.15">
      <c r="A52" s="1"/>
      <c r="B52" s="51"/>
      <c r="C52" s="39"/>
      <c r="D52" s="15"/>
      <c r="E52" s="15"/>
      <c r="F52" s="15"/>
      <c r="G52" s="16"/>
      <c r="H52" s="17"/>
      <c r="I52" s="17"/>
      <c r="J52" s="17"/>
      <c r="K52" s="17"/>
      <c r="L52" s="17"/>
      <c r="M52" s="19"/>
    </row>
    <row r="53" spans="1:13" ht="26.1" customHeight="1" x14ac:dyDescent="0.15">
      <c r="A53" s="1"/>
      <c r="B53" s="51"/>
      <c r="C53" s="39"/>
      <c r="D53" s="15"/>
      <c r="E53" s="15"/>
      <c r="F53" s="15"/>
      <c r="G53" s="16"/>
      <c r="H53" s="17"/>
      <c r="I53" s="17"/>
      <c r="J53" s="17"/>
      <c r="K53" s="17"/>
      <c r="L53" s="17"/>
      <c r="M53" s="19"/>
    </row>
    <row r="54" spans="1:13" ht="26.1" customHeight="1" x14ac:dyDescent="0.15">
      <c r="A54" s="1"/>
      <c r="B54" s="51"/>
      <c r="C54" s="39"/>
      <c r="D54" s="15"/>
      <c r="E54" s="15"/>
      <c r="F54" s="15"/>
      <c r="G54" s="16"/>
      <c r="H54" s="17"/>
      <c r="I54" s="17"/>
      <c r="J54" s="17"/>
      <c r="K54" s="17"/>
      <c r="L54" s="17"/>
      <c r="M54" s="19"/>
    </row>
    <row r="55" spans="1:13" ht="26.1" customHeight="1" x14ac:dyDescent="0.15">
      <c r="A55" s="1"/>
      <c r="B55" s="51"/>
      <c r="C55" s="39"/>
      <c r="D55" s="15"/>
      <c r="E55" s="15"/>
      <c r="F55" s="15"/>
      <c r="G55" s="16"/>
      <c r="H55" s="17"/>
      <c r="I55" s="17"/>
      <c r="J55" s="17"/>
      <c r="K55" s="17"/>
      <c r="L55" s="17"/>
      <c r="M55" s="19"/>
    </row>
    <row r="56" spans="1:13" ht="26.1" customHeight="1" x14ac:dyDescent="0.15">
      <c r="A56" s="1"/>
      <c r="B56" s="51"/>
      <c r="C56" s="39"/>
      <c r="D56" s="15"/>
      <c r="E56" s="15"/>
      <c r="F56" s="15"/>
      <c r="G56" s="16"/>
      <c r="H56" s="17"/>
      <c r="I56" s="17"/>
      <c r="J56" s="17"/>
      <c r="K56" s="17"/>
      <c r="L56" s="17"/>
      <c r="M56" s="19"/>
    </row>
    <row r="57" spans="1:13" ht="26.1" customHeight="1" x14ac:dyDescent="0.15">
      <c r="A57" s="1"/>
      <c r="B57" s="51"/>
      <c r="C57" s="39"/>
      <c r="D57" s="15"/>
      <c r="E57" s="15"/>
      <c r="F57" s="15"/>
      <c r="G57" s="16"/>
      <c r="H57" s="17"/>
      <c r="I57" s="17"/>
      <c r="J57" s="17"/>
      <c r="K57" s="17"/>
      <c r="L57" s="17"/>
      <c r="M57" s="19"/>
    </row>
    <row r="58" spans="1:13" ht="26.1" customHeight="1" x14ac:dyDescent="0.15">
      <c r="A58" s="1"/>
      <c r="B58" s="51"/>
      <c r="C58" s="39"/>
      <c r="D58" s="15"/>
      <c r="E58" s="15"/>
      <c r="F58" s="15"/>
      <c r="G58" s="16"/>
      <c r="H58" s="17"/>
      <c r="I58" s="17"/>
      <c r="J58" s="17"/>
      <c r="K58" s="17"/>
      <c r="L58" s="17"/>
      <c r="M58" s="19"/>
    </row>
    <row r="59" spans="1:13" ht="26.1" customHeight="1" x14ac:dyDescent="0.15">
      <c r="A59" s="1"/>
      <c r="B59" s="51"/>
      <c r="C59" s="39"/>
      <c r="D59" s="15"/>
      <c r="E59" s="15"/>
      <c r="F59" s="15"/>
      <c r="G59" s="16"/>
      <c r="H59" s="17"/>
      <c r="I59" s="17"/>
      <c r="J59" s="17"/>
      <c r="K59" s="17"/>
      <c r="L59" s="17"/>
      <c r="M59" s="19"/>
    </row>
    <row r="60" spans="1:13" ht="26.1" customHeight="1" x14ac:dyDescent="0.15">
      <c r="A60" s="1"/>
      <c r="B60" s="51"/>
      <c r="C60" s="39"/>
      <c r="D60" s="15"/>
      <c r="E60" s="15"/>
      <c r="F60" s="15"/>
      <c r="G60" s="16"/>
      <c r="H60" s="17"/>
      <c r="I60" s="17"/>
      <c r="J60" s="17"/>
      <c r="K60" s="17"/>
      <c r="L60" s="17"/>
      <c r="M60" s="19"/>
    </row>
    <row r="61" spans="1:13" ht="26.1" customHeight="1" x14ac:dyDescent="0.15">
      <c r="A61" s="1"/>
      <c r="B61" s="51"/>
      <c r="C61" s="39"/>
      <c r="D61" s="15"/>
      <c r="E61" s="15"/>
      <c r="F61" s="15"/>
      <c r="G61" s="16"/>
      <c r="H61" s="17"/>
      <c r="I61" s="17"/>
      <c r="J61" s="17"/>
      <c r="K61" s="17"/>
      <c r="L61" s="17"/>
      <c r="M61" s="19"/>
    </row>
    <row r="62" spans="1:13" ht="26.1" customHeight="1" x14ac:dyDescent="0.15">
      <c r="A62" s="1"/>
      <c r="B62" s="51"/>
      <c r="C62" s="39"/>
      <c r="D62" s="15"/>
      <c r="E62" s="15"/>
      <c r="F62" s="15"/>
      <c r="G62" s="16"/>
      <c r="H62" s="17"/>
      <c r="I62" s="17"/>
      <c r="J62" s="17"/>
      <c r="K62" s="17"/>
      <c r="L62" s="17"/>
      <c r="M62" s="19"/>
    </row>
    <row r="63" spans="1:13" ht="26.1" customHeight="1" x14ac:dyDescent="0.15">
      <c r="A63" s="1"/>
      <c r="B63" s="51"/>
      <c r="C63" s="39"/>
      <c r="D63" s="15"/>
      <c r="E63" s="15"/>
      <c r="F63" s="15"/>
      <c r="G63" s="16"/>
      <c r="H63" s="17"/>
      <c r="I63" s="17"/>
      <c r="J63" s="17"/>
      <c r="K63" s="17"/>
      <c r="L63" s="17"/>
      <c r="M63" s="19"/>
    </row>
    <row r="64" spans="1:13" ht="26.1" customHeight="1" x14ac:dyDescent="0.15">
      <c r="A64" s="1"/>
      <c r="B64" s="51"/>
      <c r="C64" s="39"/>
      <c r="D64" s="15"/>
      <c r="E64" s="15"/>
      <c r="F64" s="15"/>
      <c r="G64" s="16"/>
      <c r="H64" s="17"/>
      <c r="I64" s="17"/>
      <c r="J64" s="17"/>
      <c r="K64" s="17"/>
      <c r="L64" s="17"/>
      <c r="M64" s="19"/>
    </row>
    <row r="65" spans="1:13" ht="26.1" customHeight="1" x14ac:dyDescent="0.15">
      <c r="A65" s="1"/>
      <c r="B65" s="51"/>
      <c r="C65" s="39"/>
      <c r="D65" s="15"/>
      <c r="E65" s="15"/>
      <c r="F65" s="15"/>
      <c r="G65" s="16"/>
      <c r="H65" s="17"/>
      <c r="I65" s="17"/>
      <c r="J65" s="17"/>
      <c r="K65" s="17"/>
      <c r="L65" s="17"/>
      <c r="M65" s="19"/>
    </row>
  </sheetData>
  <mergeCells count="41">
    <mergeCell ref="A33:L33"/>
    <mergeCell ref="A34:L34"/>
    <mergeCell ref="E29:F29"/>
    <mergeCell ref="M29:M30"/>
    <mergeCell ref="E30:F30"/>
    <mergeCell ref="A31:L31"/>
    <mergeCell ref="A32:L32"/>
    <mergeCell ref="B18:B19"/>
    <mergeCell ref="C18:C19"/>
    <mergeCell ref="M18:M19"/>
    <mergeCell ref="B20:B26"/>
    <mergeCell ref="C20:C26"/>
    <mergeCell ref="M20:M26"/>
    <mergeCell ref="E21:F21"/>
    <mergeCell ref="E24:F24"/>
    <mergeCell ref="E18:F18"/>
    <mergeCell ref="E26:F26"/>
    <mergeCell ref="E23:F23"/>
    <mergeCell ref="E22:F22"/>
    <mergeCell ref="B4:B16"/>
    <mergeCell ref="C4:C16"/>
    <mergeCell ref="M4:M16"/>
    <mergeCell ref="D8:D11"/>
    <mergeCell ref="E12:F12"/>
    <mergeCell ref="E14:F14"/>
    <mergeCell ref="E27:F27"/>
    <mergeCell ref="E28:F28"/>
    <mergeCell ref="B29:B30"/>
    <mergeCell ref="C29:C30"/>
    <mergeCell ref="A1:M1"/>
    <mergeCell ref="E2:F2"/>
    <mergeCell ref="A3:M3"/>
    <mergeCell ref="E4:F4"/>
    <mergeCell ref="E20:F20"/>
    <mergeCell ref="E5:F5"/>
    <mergeCell ref="E6:F6"/>
    <mergeCell ref="E15:F15"/>
    <mergeCell ref="E16:F16"/>
    <mergeCell ref="E17:F17"/>
    <mergeCell ref="E7:F7"/>
    <mergeCell ref="E19:F19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</vt:lpstr>
      <vt:lpstr>场次表</vt:lpstr>
      <vt:lpstr>物料采购费（山东）</vt:lpstr>
      <vt:lpstr>追加费用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2020-11-04T06:17:26Z</dcterms:modified>
</cp:coreProperties>
</file>