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lly/Desktop/U盘/项目/麦田/肺癌筛查车/报价（确认）/"/>
    </mc:Choice>
  </mc:AlternateContent>
  <xr:revisionPtr revIDLastSave="0" documentId="10_ncr:8100000_{CF74E790-67FF-AE43-8800-AF3FD1357A57}" xr6:coauthVersionLast="34" xr6:coauthVersionMax="34" xr10:uidLastSave="{00000000-0000-0000-0000-000000000000}"/>
  <bookViews>
    <workbookView xWindow="0" yWindow="460" windowWidth="28800" windowHeight="15940" tabRatio="793" xr2:uid="{00000000-000D-0000-FFFF-FFFF00000000}"/>
  </bookViews>
  <sheets>
    <sheet name="整体费用" sheetId="14" r:id="rId1"/>
    <sheet name="普通场（12月6日-8日鼓楼医院）" sheetId="23" r:id="rId2"/>
    <sheet name="消耗性物料" sheetId="22" r:id="rId3"/>
    <sheet name="差旅+追加费用" sheetId="24" r:id="rId4"/>
  </sheets>
  <definedNames>
    <definedName name="_xlnm.Print_Area" localSheetId="0">整体费用!$A$1:$J$36</definedName>
  </definedNames>
  <calcPr calcId="162913"/>
</workbook>
</file>

<file path=xl/calcChain.xml><?xml version="1.0" encoding="utf-8"?>
<calcChain xmlns="http://schemas.openxmlformats.org/spreadsheetml/2006/main">
  <c r="L20" i="23" l="1"/>
  <c r="L17" i="23"/>
  <c r="L16" i="23"/>
  <c r="L17" i="22" l="1"/>
  <c r="L16" i="22" l="1"/>
  <c r="L15" i="22"/>
  <c r="L13" i="22"/>
  <c r="L14" i="22"/>
  <c r="L12" i="22"/>
  <c r="L11" i="22"/>
  <c r="L10" i="22"/>
  <c r="L9" i="22"/>
  <c r="L19" i="23"/>
  <c r="L15" i="23"/>
  <c r="L14" i="23"/>
  <c r="L21" i="23"/>
  <c r="L26" i="23"/>
  <c r="L25" i="23"/>
  <c r="L24" i="23"/>
  <c r="L23" i="23"/>
  <c r="M23" i="23" l="1"/>
  <c r="L11" i="23" l="1"/>
  <c r="L10" i="23"/>
  <c r="L12" i="23"/>
  <c r="H11" i="14" l="1"/>
  <c r="H16" i="14" l="1"/>
  <c r="L12" i="24"/>
  <c r="L9" i="23" l="1"/>
  <c r="M9" i="23" s="1"/>
  <c r="H8" i="14" l="1"/>
  <c r="H12" i="14"/>
  <c r="H15" i="14"/>
  <c r="H13" i="14"/>
  <c r="H14" i="14"/>
  <c r="I13" i="14" l="1"/>
  <c r="I8" i="14"/>
  <c r="L10" i="24"/>
  <c r="L11" i="24"/>
  <c r="L9" i="24" l="1"/>
  <c r="M9" i="24" l="1"/>
  <c r="M13" i="24" s="1"/>
  <c r="E19" i="14" s="1"/>
  <c r="H19" i="14" l="1"/>
  <c r="I19" i="14" s="1"/>
  <c r="L28" i="23" l="1"/>
  <c r="L18" i="23"/>
  <c r="M14" i="23" s="1"/>
  <c r="M28" i="23" l="1"/>
  <c r="M30" i="23" s="1"/>
  <c r="E17" i="14" s="1"/>
  <c r="H17" i="14" l="1"/>
  <c r="M9" i="22" l="1"/>
  <c r="M18" i="22" s="1"/>
  <c r="E18" i="14" s="1"/>
  <c r="H18" i="14" l="1"/>
  <c r="I18" i="14" l="1"/>
  <c r="I17" i="14" l="1"/>
  <c r="I20" i="14" s="1"/>
  <c r="I21" i="14" l="1"/>
  <c r="I22" i="14" s="1"/>
  <c r="I23" i="14" l="1"/>
</calcChain>
</file>

<file path=xl/sharedStrings.xml><?xml version="1.0" encoding="utf-8"?>
<sst xmlns="http://schemas.openxmlformats.org/spreadsheetml/2006/main" count="232" uniqueCount="158">
  <si>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</si>
  <si>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</si>
  <si>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</si>
  <si>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</si>
  <si>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</si>
  <si>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</si>
  <si>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</si>
  <si>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</si>
  <si>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</si>
  <si>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</si>
  <si>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</si>
  <si>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</si>
  <si>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</si>
  <si>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</si>
  <si>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</si>
  <si>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</si>
  <si>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</si>
  <si>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</si>
  <si>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</si>
  <si>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</si>
  <si>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元/次</t>
    <phoneticPr fontId="11" type="noConversion"/>
  </si>
  <si>
    <t>元/天</t>
  </si>
  <si>
    <t>上 海 优 叻 报 价</t>
    <phoneticPr fontId="11" type="noConversion"/>
  </si>
  <si>
    <t>仓储费</t>
    <phoneticPr fontId="11" type="noConversion"/>
  </si>
  <si>
    <t>3、以上报价所有单价及金额以人民币计算。</t>
    <phoneticPr fontId="11" type="noConversion"/>
  </si>
  <si>
    <t>肺癌筛查车项目</t>
    <phoneticPr fontId="11" type="noConversion"/>
  </si>
  <si>
    <t>矿泉水</t>
  </si>
  <si>
    <t>调音台</t>
  </si>
  <si>
    <t>全频音箱</t>
  </si>
  <si>
    <t>上海麦田公共关系咨询有限公司</t>
    <phoneticPr fontId="11" type="noConversion"/>
  </si>
  <si>
    <t>报价内容：  肺癌筛查车项目执行报价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</si>
  <si>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</si>
  <si>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</si>
  <si>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</si>
  <si>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项目</t>
    <phoneticPr fontId="11" type="noConversion"/>
  </si>
  <si>
    <t>小计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</si>
  <si>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</si>
  <si>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</si>
  <si>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</si>
  <si>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4、项目结算周期为月结。</t>
    <phoneticPr fontId="11" type="noConversion"/>
  </si>
  <si>
    <t>元/箱</t>
    <phoneticPr fontId="11" type="noConversion"/>
  </si>
  <si>
    <t>元/张</t>
    <phoneticPr fontId="11" type="noConversion"/>
  </si>
  <si>
    <t>2、以上报价未包含的费用如发生将以追加报价形式进行确认，如物料损坏，会追加采购。</t>
    <phoneticPr fontId="11" type="noConversion"/>
  </si>
  <si>
    <t>物料采购费</t>
    <phoneticPr fontId="11" type="noConversion"/>
  </si>
  <si>
    <t>采购物料</t>
    <phoneticPr fontId="11" type="noConversion"/>
  </si>
  <si>
    <t>元/人</t>
    <rPh sb="0" eb="1">
      <t>r</t>
    </rPh>
    <phoneticPr fontId="11" type="noConversion"/>
  </si>
  <si>
    <t>康康舞教练</t>
    <phoneticPr fontId="11" type="noConversion"/>
  </si>
  <si>
    <t>搭建辅料耗损、垃圾处理及搭建人员交通费等</t>
    <rPh sb="0" eb="20">
      <t>ya'xian'ca</t>
    </rPh>
    <phoneticPr fontId="11" type="noConversion"/>
  </si>
  <si>
    <t>舞台</t>
  </si>
  <si>
    <t>元/平方</t>
  </si>
  <si>
    <t>1、人员数量发生变化或执行场次、工作时间调整则相应调整报价金额。</t>
    <phoneticPr fontId="11" type="noConversion"/>
  </si>
  <si>
    <t>海报</t>
    <phoneticPr fontId="11" type="noConversion"/>
  </si>
  <si>
    <t>宣传三折页</t>
    <phoneticPr fontId="11" type="noConversion"/>
  </si>
  <si>
    <t>元/包</t>
    <phoneticPr fontId="11" type="noConversion"/>
  </si>
  <si>
    <t>江苏省（南京市）</t>
    <phoneticPr fontId="11" type="noConversion"/>
  </si>
  <si>
    <t>消耗性物料</t>
    <phoneticPr fontId="11" type="noConversion"/>
  </si>
  <si>
    <t>宣传单页</t>
    <phoneticPr fontId="11" type="noConversion"/>
  </si>
  <si>
    <t>元</t>
    <phoneticPr fontId="11" type="noConversion"/>
  </si>
  <si>
    <t>上 海 优 叻 报 价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</si>
  <si>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</si>
  <si>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</si>
  <si>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</si>
  <si>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</si>
  <si>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物料搭建费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</si>
  <si>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</si>
  <si>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</si>
  <si>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</si>
  <si>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元</t>
    <phoneticPr fontId="11" type="noConversion"/>
  </si>
  <si>
    <t>现场临时增加需求、物料采购、制作等费用</t>
    <phoneticPr fontId="11" type="noConversion"/>
  </si>
  <si>
    <t>农夫山泉矿泉水550ML*28，整箱</t>
    <phoneticPr fontId="11" type="noConversion"/>
  </si>
  <si>
    <t>追加费用-其他费用</t>
  </si>
  <si>
    <t>1、以上费用为现场临时增加需求、物料采购、制作等费用</t>
    <phoneticPr fontId="11" type="noConversion"/>
  </si>
  <si>
    <t>报价时间：2019年11月19日-23日</t>
    <phoneticPr fontId="11" type="noConversion"/>
  </si>
  <si>
    <t>元/天</t>
    <rPh sb="0" eb="1">
      <t>tia</t>
    </rPh>
    <phoneticPr fontId="12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</si>
  <si>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</si>
  <si>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</si>
  <si>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元</t>
    <phoneticPr fontId="12" type="noConversion"/>
  </si>
  <si>
    <t>元/天</t>
    <rPh sb="0" eb="1">
      <t>tia</t>
    </rPh>
    <phoneticPr fontId="11" type="noConversion"/>
  </si>
  <si>
    <t>项目组管理费</t>
    <rPh sb="0" eb="2">
      <t>xiang'm</t>
    </rPh>
    <phoneticPr fontId="11" type="noConversion"/>
  </si>
  <si>
    <t>城市督导费</t>
    <rPh sb="0" eb="2">
      <t>cheng'sh</t>
    </rPh>
    <phoneticPr fontId="11" type="noConversion"/>
  </si>
  <si>
    <t>项目收尾</t>
    <rPh sb="0" eb="2">
      <t>xiang'm</t>
    </rPh>
    <phoneticPr fontId="11" type="noConversion"/>
  </si>
  <si>
    <t>合计</t>
    <rPh sb="0" eb="2">
      <t>he'j</t>
    </rPh>
    <phoneticPr fontId="11" type="noConversion"/>
  </si>
  <si>
    <t>现场执行</t>
    <rPh sb="0" eb="4">
      <t>xian'chanxiang'm</t>
    </rPh>
    <phoneticPr fontId="11" type="noConversion"/>
  </si>
  <si>
    <t>Sub-total</t>
    <phoneticPr fontId="11" type="noConversion"/>
  </si>
  <si>
    <t>10%服务费</t>
    <phoneticPr fontId="11" type="noConversion"/>
  </si>
  <si>
    <t>3%税费</t>
    <phoneticPr fontId="11" type="noConversion"/>
  </si>
  <si>
    <t>执行人员费用</t>
    <phoneticPr fontId="11" type="noConversion"/>
  </si>
  <si>
    <t>物料搭建运输费</t>
    <phoneticPr fontId="11" type="noConversion"/>
  </si>
  <si>
    <t>康康人偶</t>
    <rPh sb="0" eb="2">
      <t>kang'kan</t>
    </rPh>
    <phoneticPr fontId="11" type="noConversion"/>
  </si>
  <si>
    <t>引导员</t>
    <phoneticPr fontId="11" type="noConversion"/>
  </si>
  <si>
    <t>男 1人</t>
    <rPh sb="0" eb="1">
      <t>re</t>
    </rPh>
    <phoneticPr fontId="11" type="noConversion"/>
  </si>
  <si>
    <t>物料转运费</t>
    <rPh sb="0" eb="2">
      <t>wu'lia</t>
    </rPh>
    <phoneticPr fontId="12" type="noConversion"/>
  </si>
  <si>
    <t>现场教跳肺扬操，需提前学习肺扬操，含服装。一天跳5次，一次跳2遍（演示＋教学）</t>
    <phoneticPr fontId="11" type="noConversion"/>
  </si>
  <si>
    <t>备注</t>
    <rPh sb="0" eb="2">
      <t>bei'zh</t>
    </rPh>
    <phoneticPr fontId="11" type="noConversion"/>
  </si>
  <si>
    <t>如物料连续存储超过1周，需根据实际情况追加仓储费</t>
    <rPh sb="0" eb="2">
      <t>wu'lia</t>
    </rPh>
    <phoneticPr fontId="11" type="noConversion"/>
  </si>
  <si>
    <t>差旅费</t>
    <rPh sb="0" eb="2">
      <t>chai'lv'fe</t>
    </rPh>
    <phoneticPr fontId="12" type="noConversion"/>
  </si>
  <si>
    <t>具体见明细</t>
    <rPh sb="0" eb="2">
      <t>ju't</t>
    </rPh>
    <phoneticPr fontId="11" type="noConversion"/>
  </si>
  <si>
    <t>具体见明细</t>
    <phoneticPr fontId="11" type="noConversion"/>
  </si>
  <si>
    <t>项目主管</t>
    <rPh sb="0" eb="2">
      <t>xiang'm</t>
    </rPh>
    <phoneticPr fontId="11" type="noConversion"/>
  </si>
  <si>
    <t>项目助理</t>
    <rPh sb="0" eb="2">
      <t>xiang'm</t>
    </rPh>
    <phoneticPr fontId="11" type="noConversion"/>
  </si>
  <si>
    <t>前期准备</t>
    <rPh sb="0" eb="2">
      <t>qian'q</t>
    </rPh>
    <phoneticPr fontId="11" type="noConversion"/>
  </si>
  <si>
    <t>差旅+追加费用</t>
    <rPh sb="0" eb="7">
      <t>chai'l</t>
    </rPh>
    <phoneticPr fontId="11" type="noConversion"/>
  </si>
  <si>
    <t>勘场+搭建</t>
    <rPh sb="0" eb="2">
      <t>chan</t>
    </rPh>
    <phoneticPr fontId="11" type="noConversion"/>
  </si>
  <si>
    <t>助理主管</t>
    <rPh sb="0" eb="2">
      <t>zhu'l</t>
    </rPh>
    <phoneticPr fontId="11" type="noConversion"/>
  </si>
  <si>
    <t>项目组与城市督导沟通物料数量、照片整理1天等</t>
    <rPh sb="0" eb="21">
      <t>xiang'myywu'lia</t>
    </rPh>
    <phoneticPr fontId="11" type="noConversion"/>
  </si>
  <si>
    <t>现场搭建执行费</t>
    <rPh sb="0" eb="2">
      <t>xiang'm</t>
    </rPh>
    <phoneticPr fontId="11" type="noConversion"/>
  </si>
  <si>
    <t>交通通讯等杂费</t>
    <rPh sb="0" eb="3">
      <t>jiao'tong'fekan'chan</t>
    </rPh>
    <phoneticPr fontId="11" type="noConversion"/>
  </si>
  <si>
    <t>报价时间：2019年12月6日-8日</t>
    <phoneticPr fontId="11" type="noConversion"/>
  </si>
  <si>
    <t>1个场地，平均每个场地准备期2天</t>
    <rPh sb="0" eb="12">
      <t>ri'q</t>
    </rPh>
    <phoneticPr fontId="11" type="noConversion"/>
  </si>
  <si>
    <t>鼓楼医院1天</t>
    <rPh sb="0" eb="2">
      <t>zhong'li</t>
    </rPh>
    <phoneticPr fontId="11" type="noConversion"/>
  </si>
  <si>
    <t>12月6日-8日，计3天</t>
    <phoneticPr fontId="11" type="noConversion"/>
  </si>
  <si>
    <t>勘场搭建1天+现场执行3天</t>
    <rPh sb="0" eb="4">
      <t>tia</t>
    </rPh>
    <phoneticPr fontId="11" type="noConversion"/>
  </si>
  <si>
    <t>12月6日-8日，仙林鼓楼医院</t>
    <phoneticPr fontId="11" type="noConversion"/>
  </si>
  <si>
    <t>报价时间： 2019年12月6日-8日</t>
    <rPh sb="0" eb="4">
      <t>huo'do</t>
    </rPh>
    <phoneticPr fontId="11" type="noConversion"/>
  </si>
  <si>
    <t>3名人员，接待区1人，等候区1人，筛查车1人</t>
    <phoneticPr fontId="11" type="noConversion"/>
  </si>
  <si>
    <t>调音师</t>
    <phoneticPr fontId="11" type="noConversion"/>
  </si>
  <si>
    <t>设备租赁费</t>
    <phoneticPr fontId="11" type="noConversion"/>
  </si>
  <si>
    <t>数字控台。</t>
    <phoneticPr fontId="11" type="noConversion"/>
  </si>
  <si>
    <t>元/台</t>
    <phoneticPr fontId="11" type="noConversion"/>
  </si>
  <si>
    <t>单15音响。</t>
    <phoneticPr fontId="11" type="noConversion"/>
  </si>
  <si>
    <t>元/个</t>
    <phoneticPr fontId="11" type="noConversion"/>
  </si>
  <si>
    <t>话筒</t>
    <phoneticPr fontId="11" type="noConversion"/>
  </si>
  <si>
    <t>高频无线手持话筒。</t>
    <phoneticPr fontId="11" type="noConversion"/>
  </si>
  <si>
    <t>元/个</t>
    <phoneticPr fontId="11" type="noConversion"/>
  </si>
  <si>
    <t>舞台，含红地毯。8M*3M</t>
    <phoneticPr fontId="11" type="noConversion"/>
  </si>
  <si>
    <t>守夜费</t>
    <phoneticPr fontId="11" type="noConversion"/>
  </si>
  <si>
    <t>元/次</t>
    <phoneticPr fontId="11" type="noConversion"/>
  </si>
  <si>
    <t>报价时间：2019年12月6日-8日</t>
    <phoneticPr fontId="11" type="noConversion"/>
  </si>
  <si>
    <t>台卡</t>
    <phoneticPr fontId="11" type="noConversion"/>
  </si>
  <si>
    <t>A3铜版纸＋高清画面，接待区2，报告解读区1，患教&amp;义诊区1，费证清1</t>
    <phoneticPr fontId="11" type="noConversion"/>
  </si>
  <si>
    <t>展架</t>
    <phoneticPr fontId="11" type="noConversion"/>
  </si>
  <si>
    <t>0.8*1.8M，肺癌防治宣传4个</t>
    <phoneticPr fontId="11" type="noConversion"/>
  </si>
  <si>
    <t>元/个</t>
    <phoneticPr fontId="11" type="noConversion"/>
  </si>
  <si>
    <t>90*60CM。前期预热，3种海报，每种2张，共6张</t>
    <phoneticPr fontId="11" type="noConversion"/>
  </si>
  <si>
    <t>A4，每天50份</t>
    <phoneticPr fontId="11" type="noConversion"/>
  </si>
  <si>
    <t>垃圾袋</t>
    <phoneticPr fontId="11" type="noConversion"/>
  </si>
  <si>
    <t>垃圾桶使用</t>
    <phoneticPr fontId="11" type="noConversion"/>
  </si>
  <si>
    <t>元/卷</t>
    <phoneticPr fontId="11" type="noConversion"/>
  </si>
  <si>
    <t>打印纸</t>
    <phoneticPr fontId="11" type="noConversion"/>
  </si>
  <si>
    <t>A4，一包500张，1天使用2包，一次性采购10包备用</t>
    <phoneticPr fontId="11" type="noConversion"/>
  </si>
  <si>
    <t>硒鼓</t>
    <phoneticPr fontId="11" type="noConversion"/>
  </si>
  <si>
    <t>惠普硒鼓18A</t>
    <phoneticPr fontId="11" type="noConversion"/>
  </si>
  <si>
    <t>12月5日 上海-南京</t>
    <rPh sb="0" eb="11">
      <t>shang'ha</t>
    </rPh>
    <phoneticPr fontId="12" type="noConversion"/>
  </si>
  <si>
    <t>12月7日 南京-上海</t>
    <rPh sb="0" eb="11">
      <t>shang'h</t>
    </rPh>
    <phoneticPr fontId="12" type="noConversion"/>
  </si>
  <si>
    <t>出差标准（一线城市住宿费400元，二三线城市住宿费300元，市内交通费200元，出差补贴200元/天）。共3天，5日，6日，7日</t>
    <rPh sb="0" eb="1">
      <t>ch'cha</t>
    </rPh>
    <phoneticPr fontId="11" type="noConversion"/>
  </si>
  <si>
    <t>A4彩印，每天500份</t>
    <phoneticPr fontId="11" type="noConversion"/>
  </si>
  <si>
    <t>7日，负责现场音响调试，主持人麦克风调试</t>
    <rPh sb="0" eb="20">
      <t>wa</t>
    </rPh>
    <phoneticPr fontId="11" type="noConversion"/>
  </si>
  <si>
    <t>人工费，5日晚搭建，筛查区域</t>
    <rPh sb="0" eb="10">
      <t>ren'gong'f</t>
    </rPh>
    <phoneticPr fontId="11" type="noConversion"/>
  </si>
  <si>
    <t>人工费，6日晚搭建，舞台区</t>
    <phoneticPr fontId="11" type="noConversion"/>
  </si>
  <si>
    <t>人工费，7日晚撤场，舞台区</t>
    <phoneticPr fontId="11" type="noConversion"/>
  </si>
  <si>
    <t>人工费，8日晚撤场，筛查区域</t>
    <rPh sb="0" eb="10">
      <t>ren'gong'f</t>
    </rPh>
    <phoneticPr fontId="11" type="noConversion"/>
  </si>
  <si>
    <t>物料运输费</t>
    <rPh sb="0" eb="2">
      <t>wu'liao'yun'shu'fe</t>
    </rPh>
    <phoneticPr fontId="11" type="noConversion"/>
  </si>
  <si>
    <t>按出差日期结算，唐彧出差日期：5日，6日，7日 每天工作超过8小时</t>
    <rPh sb="0" eb="33">
      <t>an'zhatang'yxiang'mtang'ychu'cha</t>
    </rPh>
    <phoneticPr fontId="11" type="noConversion"/>
  </si>
  <si>
    <t>人员招募培训2天，消耗性物料制作、采购</t>
    <rPh sb="0" eb="8">
      <t>ren'yuaren'yua</t>
    </rPh>
    <phoneticPr fontId="11" type="noConversion"/>
  </si>
  <si>
    <t>6日晚进场 ，1辆小型运输车辆：AV设备及舞台，其它筛查区物料由城市转运至现场</t>
    <phoneticPr fontId="11" type="noConversion"/>
  </si>
  <si>
    <t>7日晚撤场，1辆小型运输车辆：AV设备及舞台，其它筛查区物料从现场至下个城市</t>
    <phoneticPr fontId="11" type="noConversion"/>
  </si>
  <si>
    <t>南京活动现场 运往 徐州仓库  运输+搬运</t>
    <rPh sb="0" eb="2">
      <t>nan'jin</t>
    </rPh>
    <phoneticPr fontId="12" type="noConversion"/>
  </si>
  <si>
    <t xml:space="preserve">5日晚22:00-1:00搭建工作，1:00-7:00守夜，物料从南通送至活动现场，节省一次市内运输费，但场地方未提供室内存储地，需守夜                                           6日晚，7日晚，均没有室内存储地，避免产生运输搭建费，现场安排守夜                                                                                                   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</si>
</sst>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  <numFmt numFmtId="183" formatCode="0.0_);[Red]\(0.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25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3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177" fontId="1" fillId="2" borderId="37" xfId="4" applyNumberFormat="1" applyFont="1" applyFill="1" applyBorder="1" applyAlignment="1">
      <alignment horizontal="center" vertical="center"/>
    </xf>
    <xf numFmtId="180" fontId="5" fillId="0" borderId="39" xfId="4" applyNumberFormat="1" applyFont="1" applyFill="1" applyBorder="1" applyAlignment="1">
      <alignment horizontal="center" vertical="center"/>
    </xf>
    <xf numFmtId="176" fontId="2" fillId="2" borderId="40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1" xfId="4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2" borderId="47" xfId="4" applyNumberFormat="1" applyFont="1" applyFill="1" applyBorder="1" applyAlignment="1">
      <alignment vertical="center"/>
    </xf>
    <xf numFmtId="177" fontId="2" fillId="4" borderId="3" xfId="4" applyNumberFormat="1" applyFont="1" applyFill="1" applyBorder="1" applyAlignment="1">
      <alignment vertical="center"/>
    </xf>
    <xf numFmtId="182" fontId="2" fillId="2" borderId="0" xfId="0" applyNumberFormat="1" applyFont="1" applyFill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6" xfId="4" applyNumberFormat="1" applyFont="1" applyFill="1" applyBorder="1" applyAlignment="1">
      <alignment vertical="center"/>
    </xf>
    <xf numFmtId="0" fontId="2" fillId="4" borderId="46" xfId="4" applyFont="1" applyFill="1" applyBorder="1" applyAlignment="1">
      <alignment horizontal="left" vertical="center"/>
    </xf>
    <xf numFmtId="0" fontId="2" fillId="2" borderId="18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181" fontId="2" fillId="2" borderId="3" xfId="4" applyNumberFormat="1" applyFont="1" applyFill="1" applyBorder="1" applyAlignment="1">
      <alignment horizontal="right" vertical="center"/>
    </xf>
    <xf numFmtId="0" fontId="0" fillId="4" borderId="0" xfId="0" applyFill="1"/>
    <xf numFmtId="0" fontId="2" fillId="4" borderId="53" xfId="0" applyFont="1" applyFill="1" applyBorder="1" applyAlignment="1">
      <alignment horizontal="center" vertical="center"/>
    </xf>
    <xf numFmtId="176" fontId="2" fillId="4" borderId="11" xfId="4" applyNumberFormat="1" applyFont="1" applyFill="1" applyBorder="1" applyAlignment="1">
      <alignment horizontal="right" vertical="center"/>
    </xf>
    <xf numFmtId="183" fontId="2" fillId="4" borderId="0" xfId="0" applyNumberFormat="1" applyFont="1" applyFill="1" applyAlignment="1">
      <alignment vertical="center"/>
    </xf>
    <xf numFmtId="183" fontId="6" fillId="5" borderId="29" xfId="4" applyNumberFormat="1" applyFont="1" applyFill="1" applyBorder="1" applyAlignment="1">
      <alignment horizontal="center" vertical="center"/>
    </xf>
    <xf numFmtId="183" fontId="2" fillId="4" borderId="3" xfId="4" applyNumberFormat="1" applyFont="1" applyFill="1" applyBorder="1" applyAlignment="1">
      <alignment vertical="center"/>
    </xf>
    <xf numFmtId="183" fontId="2" fillId="2" borderId="0" xfId="4" applyNumberFormat="1" applyFont="1" applyFill="1" applyBorder="1" applyAlignment="1">
      <alignment vertical="center"/>
    </xf>
    <xf numFmtId="183" fontId="2" fillId="2" borderId="19" xfId="4" applyNumberFormat="1" applyFont="1" applyFill="1" applyBorder="1" applyAlignment="1">
      <alignment vertical="center"/>
    </xf>
    <xf numFmtId="183" fontId="0" fillId="4" borderId="0" xfId="0" applyNumberFormat="1" applyFill="1"/>
    <xf numFmtId="0" fontId="2" fillId="2" borderId="3" xfId="4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178" fontId="6" fillId="5" borderId="22" xfId="4" applyNumberFormat="1" applyFont="1" applyFill="1" applyBorder="1" applyAlignment="1">
      <alignment horizontal="center" vertical="center"/>
    </xf>
    <xf numFmtId="181" fontId="5" fillId="0" borderId="15" xfId="4" applyNumberFormat="1" applyFont="1" applyFill="1" applyBorder="1" applyAlignment="1">
      <alignment vertical="center"/>
    </xf>
    <xf numFmtId="181" fontId="2" fillId="2" borderId="0" xfId="0" applyNumberFormat="1" applyFont="1" applyFill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177" fontId="2" fillId="2" borderId="37" xfId="4" applyNumberFormat="1" applyFont="1" applyFill="1" applyBorder="1" applyAlignment="1">
      <alignment vertical="center" wrapText="1"/>
    </xf>
    <xf numFmtId="0" fontId="2" fillId="2" borderId="55" xfId="0" applyFont="1" applyFill="1" applyBorder="1" applyAlignment="1">
      <alignment horizontal="center" vertical="center"/>
    </xf>
    <xf numFmtId="177" fontId="2" fillId="2" borderId="45" xfId="4" applyNumberFormat="1" applyFont="1" applyFill="1" applyBorder="1" applyAlignment="1">
      <alignment vertical="center"/>
    </xf>
    <xf numFmtId="0" fontId="2" fillId="2" borderId="45" xfId="4" applyFont="1" applyFill="1" applyBorder="1" applyAlignment="1">
      <alignment horizontal="center" vertical="center"/>
    </xf>
    <xf numFmtId="177" fontId="2" fillId="2" borderId="45" xfId="4" applyNumberFormat="1" applyFont="1" applyFill="1" applyBorder="1" applyAlignment="1">
      <alignment horizontal="right" vertical="center"/>
    </xf>
    <xf numFmtId="181" fontId="2" fillId="2" borderId="45" xfId="4" applyNumberFormat="1" applyFont="1" applyFill="1" applyBorder="1" applyAlignment="1">
      <alignment horizontal="right" vertical="center"/>
    </xf>
    <xf numFmtId="177" fontId="2" fillId="2" borderId="56" xfId="4" applyNumberFormat="1" applyFont="1" applyFill="1" applyBorder="1" applyAlignment="1">
      <alignment vertical="center" wrapText="1"/>
    </xf>
    <xf numFmtId="177" fontId="1" fillId="2" borderId="0" xfId="4" applyNumberFormat="1" applyFont="1" applyFill="1" applyBorder="1" applyAlignment="1">
      <alignment horizontal="right" vertical="center"/>
    </xf>
    <xf numFmtId="181" fontId="2" fillId="2" borderId="42" xfId="4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7" borderId="0" xfId="4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1" fillId="7" borderId="0" xfId="4" applyFont="1" applyFill="1" applyAlignment="1">
      <alignment vertical="center"/>
    </xf>
    <xf numFmtId="0" fontId="2" fillId="2" borderId="4" xfId="4" applyFont="1" applyFill="1" applyBorder="1" applyAlignment="1">
      <alignment horizontal="center" vertical="center"/>
    </xf>
    <xf numFmtId="177" fontId="2" fillId="2" borderId="4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7" xfId="4" applyNumberFormat="1" applyFont="1" applyFill="1" applyBorder="1" applyAlignment="1">
      <alignment vertical="center"/>
    </xf>
    <xf numFmtId="0" fontId="2" fillId="2" borderId="63" xfId="4" applyFont="1" applyFill="1" applyBorder="1" applyAlignment="1">
      <alignment horizontal="center" vertical="center"/>
    </xf>
    <xf numFmtId="177" fontId="2" fillId="2" borderId="63" xfId="4" applyNumberFormat="1" applyFont="1" applyFill="1" applyBorder="1" applyAlignment="1">
      <alignment horizontal="right" vertical="center"/>
    </xf>
    <xf numFmtId="181" fontId="2" fillId="2" borderId="63" xfId="4" applyNumberFormat="1" applyFont="1" applyFill="1" applyBorder="1" applyAlignment="1">
      <alignment horizontal="right" vertical="center"/>
    </xf>
    <xf numFmtId="177" fontId="2" fillId="2" borderId="64" xfId="4" applyNumberFormat="1" applyFont="1" applyFill="1" applyBorder="1" applyAlignment="1">
      <alignment vertical="center"/>
    </xf>
    <xf numFmtId="178" fontId="2" fillId="2" borderId="67" xfId="4" applyNumberFormat="1" applyFont="1" applyFill="1" applyBorder="1" applyAlignment="1">
      <alignment horizontal="center" vertical="center"/>
    </xf>
    <xf numFmtId="178" fontId="2" fillId="2" borderId="51" xfId="4" applyNumberFormat="1" applyFont="1" applyFill="1" applyBorder="1" applyAlignment="1">
      <alignment horizontal="center"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63" xfId="4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81" fontId="2" fillId="2" borderId="46" xfId="4" applyNumberFormat="1" applyFont="1" applyFill="1" applyBorder="1" applyAlignment="1">
      <alignment horizontal="center" vertical="center"/>
    </xf>
    <xf numFmtId="177" fontId="2" fillId="2" borderId="2" xfId="4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6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181" fontId="2" fillId="2" borderId="29" xfId="4" applyNumberFormat="1" applyFont="1" applyFill="1" applyBorder="1" applyAlignment="1">
      <alignment horizontal="center" vertical="center"/>
    </xf>
    <xf numFmtId="177" fontId="2" fillId="4" borderId="46" xfId="4" applyNumberFormat="1" applyFont="1" applyFill="1" applyBorder="1" applyAlignment="1">
      <alignment horizontal="right" vertical="center"/>
    </xf>
    <xf numFmtId="0" fontId="2" fillId="2" borderId="2" xfId="4" applyFont="1" applyFill="1" applyBorder="1" applyAlignment="1">
      <alignment horizontal="left" vertical="center"/>
    </xf>
    <xf numFmtId="0" fontId="2" fillId="4" borderId="46" xfId="4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2" fillId="4" borderId="46" xfId="4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center" vertical="center"/>
    </xf>
    <xf numFmtId="176" fontId="2" fillId="4" borderId="2" xfId="4" applyNumberFormat="1" applyFont="1" applyFill="1" applyBorder="1" applyAlignment="1">
      <alignment vertical="center"/>
    </xf>
    <xf numFmtId="176" fontId="2" fillId="4" borderId="2" xfId="4" applyNumberFormat="1" applyFont="1" applyFill="1" applyBorder="1" applyAlignment="1">
      <alignment horizontal="center" vertical="center"/>
    </xf>
    <xf numFmtId="176" fontId="2" fillId="4" borderId="3" xfId="4" applyNumberFormat="1" applyFont="1" applyFill="1" applyBorder="1" applyAlignment="1">
      <alignment vertical="center"/>
    </xf>
    <xf numFmtId="176" fontId="2" fillId="4" borderId="3" xfId="4" applyNumberFormat="1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  <xf numFmtId="178" fontId="2" fillId="2" borderId="42" xfId="4" applyNumberFormat="1" applyFont="1" applyFill="1" applyBorder="1" applyAlignment="1">
      <alignment horizontal="left" vertical="center"/>
    </xf>
    <xf numFmtId="178" fontId="2" fillId="2" borderId="43" xfId="4" applyNumberFormat="1" applyFont="1" applyFill="1" applyBorder="1" applyAlignment="1">
      <alignment horizontal="left" vertical="center"/>
    </xf>
    <xf numFmtId="178" fontId="2" fillId="2" borderId="49" xfId="4" applyNumberFormat="1" applyFont="1" applyFill="1" applyBorder="1" applyAlignment="1">
      <alignment horizontal="left" vertical="center"/>
    </xf>
    <xf numFmtId="178" fontId="2" fillId="2" borderId="50" xfId="4" applyNumberFormat="1" applyFont="1" applyFill="1" applyBorder="1" applyAlignment="1">
      <alignment horizontal="lef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9" xfId="4" applyNumberFormat="1" applyFont="1" applyFill="1" applyBorder="1" applyAlignment="1">
      <alignment horizontal="left" vertical="center"/>
    </xf>
    <xf numFmtId="177" fontId="2" fillId="2" borderId="61" xfId="4" applyNumberFormat="1" applyFont="1" applyFill="1" applyBorder="1" applyAlignment="1">
      <alignment horizontal="left" vertical="center"/>
    </xf>
    <xf numFmtId="177" fontId="2" fillId="2" borderId="62" xfId="4" applyNumberFormat="1" applyFont="1" applyFill="1" applyBorder="1" applyAlignment="1">
      <alignment horizontal="left" vertical="center"/>
    </xf>
    <xf numFmtId="0" fontId="2" fillId="2" borderId="46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81" fontId="2" fillId="2" borderId="46" xfId="4" applyNumberFormat="1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center" vertical="center"/>
    </xf>
    <xf numFmtId="177" fontId="2" fillId="2" borderId="37" xfId="4" applyNumberFormat="1" applyFont="1" applyFill="1" applyBorder="1" applyAlignment="1">
      <alignment horizontal="left" vertical="center" wrapText="1"/>
    </xf>
    <xf numFmtId="177" fontId="2" fillId="2" borderId="47" xfId="4" applyNumberFormat="1" applyFont="1" applyFill="1" applyBorder="1" applyAlignment="1">
      <alignment horizontal="left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81" fontId="2" fillId="2" borderId="2" xfId="4" applyNumberFormat="1" applyFont="1" applyFill="1" applyBorder="1" applyAlignment="1">
      <alignment horizontal="center" vertical="center"/>
    </xf>
    <xf numFmtId="178" fontId="2" fillId="2" borderId="66" xfId="4" applyNumberFormat="1" applyFont="1" applyFill="1" applyBorder="1" applyAlignment="1">
      <alignment horizontal="left" vertical="center"/>
    </xf>
    <xf numFmtId="178" fontId="2" fillId="2" borderId="65" xfId="4" applyNumberFormat="1" applyFont="1" applyFill="1" applyBorder="1" applyAlignment="1">
      <alignment horizontal="left" vertical="center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178" fontId="2" fillId="2" borderId="10" xfId="4" applyNumberFormat="1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7" fontId="2" fillId="2" borderId="34" xfId="4" applyNumberFormat="1" applyFont="1" applyFill="1" applyBorder="1" applyAlignment="1">
      <alignment horizontal="center" vertical="center"/>
    </xf>
    <xf numFmtId="177" fontId="2" fillId="2" borderId="52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0" fontId="5" fillId="2" borderId="57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178" fontId="2" fillId="2" borderId="13" xfId="4" applyNumberFormat="1" applyFont="1" applyFill="1" applyBorder="1" applyAlignment="1">
      <alignment horizontal="left" vertical="center"/>
    </xf>
    <xf numFmtId="177" fontId="2" fillId="2" borderId="37" xfId="4" applyNumberFormat="1" applyFont="1" applyFill="1" applyBorder="1" applyAlignment="1">
      <alignment horizontal="center" vertical="center"/>
    </xf>
    <xf numFmtId="177" fontId="2" fillId="2" borderId="38" xfId="4" applyNumberFormat="1" applyFont="1" applyFill="1" applyBorder="1" applyAlignment="1">
      <alignment horizontal="center" vertical="center"/>
    </xf>
    <xf numFmtId="178" fontId="2" fillId="2" borderId="44" xfId="4" applyNumberFormat="1" applyFont="1" applyFill="1" applyBorder="1" applyAlignment="1">
      <alignment horizontal="left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0" fontId="2" fillId="4" borderId="46" xfId="4" applyFont="1" applyFill="1" applyBorder="1" applyAlignment="1">
      <alignment horizontal="left" vertical="center"/>
    </xf>
    <xf numFmtId="0" fontId="2" fillId="4" borderId="2" xfId="4" applyFont="1" applyFill="1" applyBorder="1" applyAlignment="1">
      <alignment horizontal="left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7" fontId="2" fillId="4" borderId="37" xfId="4" applyNumberFormat="1" applyFont="1" applyFill="1" applyBorder="1" applyAlignment="1">
      <alignment horizontal="center" vertical="center"/>
    </xf>
    <xf numFmtId="0" fontId="2" fillId="4" borderId="37" xfId="4" applyFont="1" applyFill="1" applyBorder="1" applyAlignment="1">
      <alignment horizontal="center" vertical="center"/>
    </xf>
    <xf numFmtId="0" fontId="2" fillId="4" borderId="38" xfId="4" applyFont="1" applyFill="1" applyBorder="1" applyAlignment="1">
      <alignment horizontal="center" vertical="center"/>
    </xf>
    <xf numFmtId="178" fontId="4" fillId="4" borderId="8" xfId="4" applyNumberFormat="1" applyFont="1" applyFill="1" applyBorder="1" applyAlignment="1">
      <alignment horizontal="left" vertical="center" wrapText="1"/>
    </xf>
    <xf numFmtId="178" fontId="4" fillId="4" borderId="9" xfId="4" applyNumberFormat="1" applyFont="1" applyFill="1" applyBorder="1" applyAlignment="1">
      <alignment horizontal="left" vertical="center" wrapText="1"/>
    </xf>
    <xf numFmtId="178" fontId="4" fillId="4" borderId="10" xfId="4" applyNumberFormat="1" applyFont="1" applyFill="1" applyBorder="1" applyAlignment="1">
      <alignment horizontal="left" vertical="center" wrapText="1"/>
    </xf>
    <xf numFmtId="178" fontId="2" fillId="8" borderId="9" xfId="4" applyNumberFormat="1" applyFont="1" applyFill="1" applyBorder="1" applyAlignment="1">
      <alignment horizontal="left" vertical="center"/>
    </xf>
    <xf numFmtId="178" fontId="2" fillId="4" borderId="8" xfId="4" applyNumberFormat="1" applyFont="1" applyFill="1" applyBorder="1" applyAlignment="1">
      <alignment horizontal="left" vertical="center" wrapText="1"/>
    </xf>
    <xf numFmtId="178" fontId="2" fillId="4" borderId="9" xfId="4" applyNumberFormat="1" applyFont="1" applyFill="1" applyBorder="1" applyAlignment="1">
      <alignment horizontal="left" vertical="center" wrapText="1"/>
    </xf>
    <xf numFmtId="178" fontId="2" fillId="4" borderId="10" xfId="4" applyNumberFormat="1" applyFont="1" applyFill="1" applyBorder="1" applyAlignment="1">
      <alignment horizontal="left" vertical="center" wrapText="1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0" fontId="2" fillId="4" borderId="4" xfId="4" applyFont="1" applyFill="1" applyBorder="1" applyAlignment="1">
      <alignment horizontal="left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 xr:uid="{00000000-0005-0000-0000-000000000000}"/>
    <cellStyle name="??&amp;O龡&amp;H?_x0008_??_x0007__x0001__x0001_" xfId="2" xr:uid="{00000000-0005-0000-0000-000001000000}"/>
    <cellStyle name="0,0_x000d__x000a_NA_x000d__x000a_" xfId="1" xr:uid="{00000000-0005-0000-0000-000002000000}"/>
    <cellStyle name="常规" xfId="0" builtinId="0"/>
    <cellStyle name="常规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72"/>
  <sheetViews>
    <sheetView tabSelected="1" topLeftCell="A5" zoomScale="90" zoomScaleNormal="90" workbookViewId="0">
      <selection activeCell="L20" sqref="L20"/>
    </sheetView>
  </sheetViews>
  <sheetFormatPr baseColWidth="10" defaultColWidth="9" defaultRowHeight="16"/>
  <cols>
    <col min="1" max="1" width="8.33203125" style="1" customWidth="1"/>
    <col min="2" max="2" width="20.5" style="2" customWidth="1"/>
    <col min="3" max="3" width="16.83203125" style="2" customWidth="1"/>
    <col min="4" max="4" width="18.5" style="2" customWidth="1"/>
    <col min="5" max="5" width="7.33203125" style="3" customWidth="1"/>
    <col min="6" max="6" width="8.6640625" style="3" customWidth="1"/>
    <col min="7" max="7" width="7.33203125" style="3" customWidth="1"/>
    <col min="8" max="8" width="10.83203125" style="3" bestFit="1" customWidth="1"/>
    <col min="9" max="9" width="10.83203125" style="3" customWidth="1"/>
    <col min="10" max="10" width="78.6640625" style="3" customWidth="1"/>
    <col min="11" max="11" width="9.6640625" style="3" bestFit="1" customWidth="1"/>
    <col min="12" max="12" width="12.6640625" style="3" bestFit="1" customWidth="1"/>
    <col min="13" max="13" width="19.6640625" style="3" customWidth="1"/>
    <col min="14" max="16384" width="9" style="3"/>
  </cols>
  <sheetData>
    <row r="1" spans="1:11" ht="40.75" customHeight="1">
      <c r="A1" s="174" t="s">
        <v>22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ht="24" customHeight="1">
      <c r="A2" s="4" t="s">
        <v>0</v>
      </c>
      <c r="B2" s="4" t="s">
        <v>29</v>
      </c>
      <c r="C2" s="4"/>
      <c r="D2" s="4"/>
      <c r="E2" s="4" t="s">
        <v>31</v>
      </c>
      <c r="F2" s="6"/>
      <c r="G2" s="17"/>
      <c r="H2" s="18"/>
      <c r="I2" s="18"/>
      <c r="J2" s="18"/>
    </row>
    <row r="3" spans="1:11" ht="24" customHeight="1">
      <c r="A3" s="7" t="s">
        <v>32</v>
      </c>
      <c r="B3" s="7" t="s">
        <v>33</v>
      </c>
      <c r="C3" s="7"/>
      <c r="D3" s="7"/>
      <c r="E3" s="7" t="s">
        <v>107</v>
      </c>
      <c r="F3" s="8"/>
      <c r="G3" s="8"/>
      <c r="H3" s="19"/>
      <c r="I3" s="19"/>
      <c r="J3" s="19"/>
    </row>
    <row r="4" spans="1:11" ht="24" customHeight="1">
      <c r="A4" s="9" t="s">
        <v>1</v>
      </c>
      <c r="B4" s="9" t="s">
        <v>54</v>
      </c>
      <c r="C4" s="5"/>
      <c r="D4" s="5"/>
      <c r="E4" s="4"/>
      <c r="F4" s="6"/>
      <c r="G4" s="17"/>
      <c r="H4" s="20"/>
      <c r="I4" s="20"/>
      <c r="J4" s="17"/>
    </row>
    <row r="5" spans="1:11" ht="24" customHeight="1">
      <c r="A5" s="10"/>
      <c r="B5" s="10"/>
      <c r="C5" s="11"/>
      <c r="D5" s="11"/>
      <c r="E5" s="13"/>
      <c r="F5" s="14"/>
      <c r="G5" s="13"/>
      <c r="H5" s="21"/>
      <c r="I5" s="21"/>
      <c r="J5" s="13"/>
    </row>
    <row r="6" spans="1:11" ht="24" customHeight="1" thickBot="1">
      <c r="A6" s="175"/>
      <c r="B6" s="175"/>
      <c r="C6" s="175"/>
      <c r="D6" s="175"/>
      <c r="E6" s="175"/>
      <c r="F6" s="175"/>
      <c r="G6" s="52"/>
      <c r="H6" s="53"/>
      <c r="I6" s="53"/>
    </row>
    <row r="7" spans="1:11" ht="24" customHeight="1">
      <c r="A7" s="57" t="s">
        <v>2</v>
      </c>
      <c r="B7" s="58" t="s">
        <v>34</v>
      </c>
      <c r="C7" s="176" t="s">
        <v>4</v>
      </c>
      <c r="D7" s="177"/>
      <c r="E7" s="59" t="s">
        <v>5</v>
      </c>
      <c r="F7" s="60" t="s">
        <v>6</v>
      </c>
      <c r="G7" s="60" t="s">
        <v>9</v>
      </c>
      <c r="H7" s="61" t="s">
        <v>35</v>
      </c>
      <c r="I7" s="100" t="s">
        <v>81</v>
      </c>
      <c r="J7" s="62" t="s">
        <v>93</v>
      </c>
    </row>
    <row r="8" spans="1:11" ht="29" customHeight="1">
      <c r="A8" s="191">
        <v>1</v>
      </c>
      <c r="B8" s="185" t="s">
        <v>78</v>
      </c>
      <c r="C8" s="195" t="s">
        <v>100</v>
      </c>
      <c r="D8" s="127" t="s">
        <v>98</v>
      </c>
      <c r="E8" s="199">
        <v>1000</v>
      </c>
      <c r="F8" s="185" t="s">
        <v>77</v>
      </c>
      <c r="G8" s="199">
        <v>2</v>
      </c>
      <c r="H8" s="201">
        <f t="shared" ref="H8:H16" si="0">E8*G8</f>
        <v>2000</v>
      </c>
      <c r="I8" s="188">
        <f>SUM(H8:H12)</f>
        <v>5000</v>
      </c>
      <c r="J8" s="189" t="s">
        <v>108</v>
      </c>
    </row>
    <row r="9" spans="1:11" ht="29" customHeight="1">
      <c r="A9" s="191"/>
      <c r="B9" s="185"/>
      <c r="C9" s="195"/>
      <c r="D9" s="128" t="s">
        <v>103</v>
      </c>
      <c r="E9" s="199"/>
      <c r="F9" s="185"/>
      <c r="G9" s="199"/>
      <c r="H9" s="201"/>
      <c r="I9" s="188"/>
      <c r="J9" s="189"/>
    </row>
    <row r="10" spans="1:11" ht="29" customHeight="1">
      <c r="A10" s="191"/>
      <c r="B10" s="185"/>
      <c r="C10" s="196"/>
      <c r="D10" s="128" t="s">
        <v>99</v>
      </c>
      <c r="E10" s="200"/>
      <c r="F10" s="186"/>
      <c r="G10" s="200"/>
      <c r="H10" s="202"/>
      <c r="I10" s="188"/>
      <c r="J10" s="190"/>
    </row>
    <row r="11" spans="1:11" ht="29" customHeight="1">
      <c r="A11" s="191"/>
      <c r="B11" s="185"/>
      <c r="C11" s="180" t="s">
        <v>82</v>
      </c>
      <c r="D11" s="203"/>
      <c r="E11" s="56">
        <v>1000</v>
      </c>
      <c r="F11" s="15" t="s">
        <v>77</v>
      </c>
      <c r="G11" s="23">
        <v>3</v>
      </c>
      <c r="H11" s="75">
        <f t="shared" si="0"/>
        <v>3000</v>
      </c>
      <c r="I11" s="188"/>
      <c r="J11" s="76" t="s">
        <v>152</v>
      </c>
      <c r="K11" s="131"/>
    </row>
    <row r="12" spans="1:11" ht="29" customHeight="1">
      <c r="A12" s="192"/>
      <c r="B12" s="186"/>
      <c r="C12" s="197" t="s">
        <v>80</v>
      </c>
      <c r="D12" s="198"/>
      <c r="E12" s="154"/>
      <c r="F12" s="155"/>
      <c r="G12" s="156"/>
      <c r="H12" s="157">
        <f t="shared" si="0"/>
        <v>0</v>
      </c>
      <c r="I12" s="194"/>
      <c r="J12" s="76" t="s">
        <v>104</v>
      </c>
    </row>
    <row r="13" spans="1:11" ht="29" customHeight="1">
      <c r="A13" s="193">
        <v>2</v>
      </c>
      <c r="B13" s="184" t="s">
        <v>79</v>
      </c>
      <c r="C13" s="180" t="s">
        <v>100</v>
      </c>
      <c r="D13" s="181"/>
      <c r="E13" s="56">
        <v>600</v>
      </c>
      <c r="F13" s="15" t="s">
        <v>77</v>
      </c>
      <c r="G13" s="23">
        <v>2</v>
      </c>
      <c r="H13" s="75">
        <f t="shared" si="0"/>
        <v>1200</v>
      </c>
      <c r="I13" s="187">
        <f>SUM(H13:H16)</f>
        <v>4000</v>
      </c>
      <c r="J13" s="76" t="s">
        <v>153</v>
      </c>
    </row>
    <row r="14" spans="1:11" ht="29" customHeight="1">
      <c r="A14" s="191"/>
      <c r="B14" s="185"/>
      <c r="C14" s="180" t="s">
        <v>102</v>
      </c>
      <c r="D14" s="181"/>
      <c r="E14" s="56">
        <v>600</v>
      </c>
      <c r="F14" s="15" t="s">
        <v>77</v>
      </c>
      <c r="G14" s="23">
        <v>1</v>
      </c>
      <c r="H14" s="75">
        <f t="shared" si="0"/>
        <v>600</v>
      </c>
      <c r="I14" s="188"/>
      <c r="J14" s="76" t="s">
        <v>109</v>
      </c>
    </row>
    <row r="15" spans="1:11" ht="29" customHeight="1">
      <c r="A15" s="191"/>
      <c r="B15" s="185"/>
      <c r="C15" s="180" t="s">
        <v>82</v>
      </c>
      <c r="D15" s="181"/>
      <c r="E15" s="56">
        <v>600</v>
      </c>
      <c r="F15" s="15" t="s">
        <v>77</v>
      </c>
      <c r="G15" s="23">
        <v>3</v>
      </c>
      <c r="H15" s="75">
        <f t="shared" si="0"/>
        <v>1800</v>
      </c>
      <c r="I15" s="188"/>
      <c r="J15" s="76" t="s">
        <v>110</v>
      </c>
      <c r="K15" s="102"/>
    </row>
    <row r="16" spans="1:11" ht="29" customHeight="1" thickBot="1">
      <c r="A16" s="191"/>
      <c r="B16" s="185"/>
      <c r="C16" s="163" t="s">
        <v>106</v>
      </c>
      <c r="D16" s="164"/>
      <c r="E16" s="129">
        <v>100</v>
      </c>
      <c r="F16" s="119" t="s">
        <v>77</v>
      </c>
      <c r="G16" s="120">
        <v>4</v>
      </c>
      <c r="H16" s="121">
        <f t="shared" si="0"/>
        <v>400</v>
      </c>
      <c r="I16" s="188"/>
      <c r="J16" s="122" t="s">
        <v>111</v>
      </c>
    </row>
    <row r="17" spans="1:13" ht="29" customHeight="1">
      <c r="A17" s="134">
        <v>3</v>
      </c>
      <c r="B17" s="139" t="s">
        <v>105</v>
      </c>
      <c r="C17" s="182" t="s">
        <v>112</v>
      </c>
      <c r="D17" s="183"/>
      <c r="E17" s="130">
        <f>'普通场（12月6日-8日鼓楼医院）'!M30</f>
        <v>19720</v>
      </c>
      <c r="F17" s="123" t="s">
        <v>19</v>
      </c>
      <c r="G17" s="124">
        <v>1</v>
      </c>
      <c r="H17" s="125">
        <f>E17*G17</f>
        <v>19720</v>
      </c>
      <c r="I17" s="140">
        <f>SUM(H17:H17)</f>
        <v>19720</v>
      </c>
      <c r="J17" s="126" t="s">
        <v>96</v>
      </c>
      <c r="K17" s="102"/>
    </row>
    <row r="18" spans="1:13" ht="29" customHeight="1">
      <c r="A18" s="133">
        <v>4</v>
      </c>
      <c r="B18" s="138" t="s">
        <v>44</v>
      </c>
      <c r="C18" s="178" t="s">
        <v>55</v>
      </c>
      <c r="D18" s="179"/>
      <c r="E18" s="37">
        <f>消耗性物料!M18</f>
        <v>6940</v>
      </c>
      <c r="F18" s="16" t="s">
        <v>57</v>
      </c>
      <c r="G18" s="22">
        <v>1</v>
      </c>
      <c r="H18" s="88">
        <f t="shared" ref="H18" si="1">E18*G18</f>
        <v>6940</v>
      </c>
      <c r="I18" s="135">
        <f>SUM(H18:H18)</f>
        <v>6940</v>
      </c>
      <c r="J18" s="76" t="s">
        <v>96</v>
      </c>
    </row>
    <row r="19" spans="1:13" ht="29" customHeight="1" thickBot="1">
      <c r="A19" s="107">
        <v>5</v>
      </c>
      <c r="B19" s="109" t="s">
        <v>101</v>
      </c>
      <c r="C19" s="161" t="s">
        <v>68</v>
      </c>
      <c r="D19" s="162"/>
      <c r="E19" s="108">
        <f>'差旅+追加费用'!M13</f>
        <v>5384</v>
      </c>
      <c r="F19" s="109" t="s">
        <v>67</v>
      </c>
      <c r="G19" s="110">
        <v>1</v>
      </c>
      <c r="H19" s="111">
        <f t="shared" ref="H19" si="2">E19*G19</f>
        <v>5384</v>
      </c>
      <c r="I19" s="114">
        <f>H19</f>
        <v>5384</v>
      </c>
      <c r="J19" s="112" t="s">
        <v>97</v>
      </c>
    </row>
    <row r="20" spans="1:13" ht="29" customHeight="1">
      <c r="A20" s="172" t="s">
        <v>13</v>
      </c>
      <c r="B20" s="172"/>
      <c r="C20" s="172"/>
      <c r="D20" s="172"/>
      <c r="E20" s="172"/>
      <c r="F20" s="172"/>
      <c r="G20" s="172"/>
      <c r="H20" s="173"/>
      <c r="I20" s="113">
        <f>SUM(I8:I19)</f>
        <v>41044</v>
      </c>
      <c r="J20" s="106"/>
    </row>
    <row r="21" spans="1:13" ht="29" customHeight="1">
      <c r="A21" s="165" t="s">
        <v>84</v>
      </c>
      <c r="B21" s="165"/>
      <c r="C21" s="165"/>
      <c r="D21" s="165"/>
      <c r="E21" s="165"/>
      <c r="F21" s="165"/>
      <c r="G21" s="165"/>
      <c r="H21" s="166"/>
      <c r="I21" s="113">
        <f>I20*10%</f>
        <v>4104.4000000000005</v>
      </c>
      <c r="J21" s="106"/>
    </row>
    <row r="22" spans="1:13" ht="29" customHeight="1" thickBot="1">
      <c r="A22" s="167" t="s">
        <v>85</v>
      </c>
      <c r="B22" s="167"/>
      <c r="C22" s="167"/>
      <c r="D22" s="167"/>
      <c r="E22" s="167"/>
      <c r="F22" s="167"/>
      <c r="G22" s="167"/>
      <c r="H22" s="168"/>
      <c r="I22" s="113">
        <f>(I20+I21)*3%</f>
        <v>1354.452</v>
      </c>
      <c r="J22" s="106"/>
    </row>
    <row r="23" spans="1:13" ht="24" customHeight="1" thickBot="1">
      <c r="A23" s="169" t="s">
        <v>14</v>
      </c>
      <c r="B23" s="170"/>
      <c r="C23" s="170"/>
      <c r="D23" s="170"/>
      <c r="E23" s="170"/>
      <c r="F23" s="170"/>
      <c r="G23" s="170"/>
      <c r="H23" s="171"/>
      <c r="I23" s="101">
        <f>SUM(I20:I22)</f>
        <v>46502.851999999999</v>
      </c>
      <c r="J23" s="64"/>
      <c r="L23" s="78"/>
      <c r="M23" s="78"/>
    </row>
    <row r="24" spans="1:13" ht="24" customHeight="1" thickTop="1">
      <c r="A24" s="24" t="s">
        <v>15</v>
      </c>
      <c r="B24" s="25" t="s">
        <v>16</v>
      </c>
      <c r="C24" s="40"/>
      <c r="D24" s="40"/>
      <c r="E24" s="41"/>
      <c r="F24" s="26"/>
      <c r="G24" s="26"/>
      <c r="H24" s="55"/>
      <c r="I24" s="55"/>
      <c r="J24" s="66"/>
    </row>
    <row r="25" spans="1:13" ht="24" customHeight="1">
      <c r="A25" s="42"/>
      <c r="B25" s="25" t="s">
        <v>36</v>
      </c>
      <c r="C25" s="40"/>
      <c r="D25" s="40"/>
      <c r="E25" s="41"/>
      <c r="F25" s="26"/>
      <c r="G25" s="26"/>
      <c r="H25" s="55"/>
      <c r="I25" s="55"/>
      <c r="J25" s="66"/>
    </row>
    <row r="26" spans="1:13" ht="24" customHeight="1">
      <c r="A26" s="42"/>
      <c r="B26" s="25" t="s">
        <v>37</v>
      </c>
      <c r="C26" s="40"/>
      <c r="D26" s="40"/>
      <c r="E26" s="41"/>
      <c r="F26" s="26"/>
      <c r="G26" s="26"/>
      <c r="H26" s="41"/>
      <c r="I26" s="41"/>
      <c r="J26" s="67"/>
    </row>
    <row r="27" spans="1:13" ht="24" customHeight="1" thickBot="1">
      <c r="A27" s="43"/>
      <c r="B27" s="44" t="s">
        <v>39</v>
      </c>
      <c r="C27" s="45"/>
      <c r="D27" s="45"/>
      <c r="E27" s="46"/>
      <c r="F27" s="47"/>
      <c r="G27" s="47"/>
      <c r="H27" s="46"/>
      <c r="I27" s="46"/>
      <c r="J27" s="68"/>
    </row>
    <row r="28" spans="1:13" ht="24" customHeight="1">
      <c r="A28" s="27"/>
      <c r="B28" s="28"/>
      <c r="C28" s="28"/>
      <c r="D28" s="28"/>
      <c r="E28" s="41"/>
      <c r="F28" s="48"/>
      <c r="G28" s="26"/>
      <c r="H28" s="41"/>
      <c r="I28" s="41"/>
      <c r="J28" s="67"/>
    </row>
    <row r="29" spans="1:13" ht="24" customHeight="1">
      <c r="A29" s="30" t="s">
        <v>17</v>
      </c>
      <c r="B29" s="28"/>
      <c r="C29" s="28"/>
      <c r="D29" s="28"/>
      <c r="E29" s="26"/>
      <c r="F29" s="74" t="s">
        <v>18</v>
      </c>
      <c r="G29" s="26"/>
      <c r="H29" s="28"/>
      <c r="I29" s="28"/>
      <c r="J29" s="69"/>
    </row>
    <row r="30" spans="1:13" ht="24" customHeight="1">
      <c r="A30" s="24"/>
      <c r="B30" s="25"/>
      <c r="C30" s="25"/>
      <c r="D30" s="25"/>
      <c r="E30" s="26"/>
      <c r="F30" s="50"/>
      <c r="G30" s="26"/>
      <c r="H30" s="26"/>
      <c r="I30" s="26"/>
      <c r="J30" s="70"/>
    </row>
    <row r="31" spans="1:13" ht="17.25" customHeight="1">
      <c r="A31" s="24"/>
      <c r="B31" s="25"/>
      <c r="C31" s="25"/>
      <c r="D31" s="25"/>
      <c r="E31" s="29"/>
      <c r="F31" s="50"/>
      <c r="G31" s="29"/>
      <c r="H31" s="29"/>
      <c r="I31" s="29"/>
      <c r="J31" s="71"/>
    </row>
    <row r="32" spans="1:13" ht="17.25" customHeight="1">
      <c r="A32" s="24"/>
      <c r="B32" s="25"/>
      <c r="C32" s="25"/>
      <c r="D32" s="25"/>
      <c r="E32" s="41"/>
      <c r="F32" s="50"/>
      <c r="G32" s="26"/>
      <c r="H32" s="26"/>
      <c r="I32" s="26"/>
      <c r="J32" s="70"/>
    </row>
    <row r="33" spans="1:10" ht="17.25" hidden="1" customHeight="1">
      <c r="A33" s="24"/>
      <c r="B33" s="25"/>
      <c r="C33" s="25"/>
      <c r="D33" s="25"/>
      <c r="E33" s="41"/>
      <c r="F33" s="50"/>
      <c r="G33" s="26"/>
      <c r="H33" s="26"/>
      <c r="I33" s="26"/>
      <c r="J33" s="70"/>
    </row>
    <row r="34" spans="1:10" ht="17.25" hidden="1" customHeight="1">
      <c r="A34" s="24"/>
      <c r="B34" s="25"/>
      <c r="C34" s="25"/>
      <c r="D34" s="25"/>
      <c r="E34" s="41"/>
      <c r="F34" s="50"/>
      <c r="G34" s="26"/>
      <c r="H34" s="26"/>
      <c r="I34" s="26"/>
      <c r="J34" s="70"/>
    </row>
    <row r="35" spans="1:10" ht="17.25" hidden="1" customHeight="1">
      <c r="A35" s="24"/>
      <c r="B35" s="25"/>
      <c r="C35" s="25"/>
      <c r="D35" s="25"/>
      <c r="E35" s="41"/>
      <c r="F35" s="50"/>
      <c r="G35" s="26"/>
      <c r="H35" s="26"/>
      <c r="I35" s="26"/>
      <c r="J35" s="70"/>
    </row>
    <row r="36" spans="1:10" ht="17.25" customHeight="1" thickBot="1">
      <c r="A36" s="31"/>
      <c r="B36" s="32"/>
      <c r="C36" s="32"/>
      <c r="D36" s="32"/>
      <c r="E36" s="33"/>
      <c r="F36" s="51"/>
      <c r="G36" s="34"/>
      <c r="H36" s="34"/>
      <c r="I36" s="34"/>
      <c r="J36" s="72"/>
    </row>
    <row r="37" spans="1:10" ht="17.25" customHeight="1" thickTop="1">
      <c r="B37" s="7"/>
      <c r="C37" s="7"/>
      <c r="D37" s="7"/>
      <c r="E37" s="35"/>
      <c r="F37" s="36"/>
      <c r="G37" s="36"/>
      <c r="H37" s="36"/>
      <c r="I37" s="36"/>
      <c r="J37" s="36"/>
    </row>
    <row r="38" spans="1:10" ht="17.25" customHeight="1">
      <c r="B38" s="7"/>
      <c r="C38" s="7"/>
      <c r="D38" s="7"/>
      <c r="E38" s="35"/>
      <c r="F38" s="36"/>
      <c r="G38" s="36"/>
      <c r="H38" s="36"/>
      <c r="I38" s="36"/>
      <c r="J38" s="36"/>
    </row>
    <row r="39" spans="1:10" ht="17.25" customHeight="1">
      <c r="B39" s="7"/>
      <c r="C39" s="7"/>
      <c r="D39" s="7"/>
      <c r="E39" s="35"/>
      <c r="F39" s="36"/>
      <c r="G39" s="36"/>
      <c r="H39" s="36"/>
      <c r="I39" s="36"/>
      <c r="J39" s="36"/>
    </row>
    <row r="40" spans="1:10" ht="17.25" customHeight="1">
      <c r="B40" s="7"/>
      <c r="C40" s="7"/>
      <c r="D40" s="7"/>
      <c r="E40" s="35"/>
      <c r="F40" s="36"/>
      <c r="G40" s="36"/>
      <c r="H40" s="36"/>
      <c r="I40" s="36"/>
      <c r="J40" s="36"/>
    </row>
    <row r="41" spans="1:10" ht="17.25" customHeight="1">
      <c r="B41" s="7"/>
      <c r="C41" s="7"/>
      <c r="D41" s="7"/>
      <c r="E41" s="35"/>
      <c r="F41" s="36"/>
      <c r="G41" s="36"/>
      <c r="H41" s="36"/>
      <c r="I41" s="36"/>
      <c r="J41" s="36"/>
    </row>
    <row r="42" spans="1:10" ht="17.25" customHeight="1">
      <c r="B42" s="7"/>
      <c r="C42" s="7"/>
      <c r="D42" s="7"/>
      <c r="E42" s="35"/>
      <c r="F42" s="36"/>
      <c r="G42" s="36"/>
      <c r="H42" s="36"/>
      <c r="I42" s="36"/>
      <c r="J42" s="36"/>
    </row>
    <row r="43" spans="1:10" ht="17.25" customHeight="1">
      <c r="B43" s="7"/>
      <c r="C43" s="7"/>
      <c r="D43" s="7"/>
      <c r="E43" s="35"/>
      <c r="F43" s="36"/>
      <c r="G43" s="36"/>
      <c r="H43" s="36"/>
      <c r="I43" s="36"/>
      <c r="J43" s="36"/>
    </row>
    <row r="44" spans="1:10" ht="17.25" customHeight="1">
      <c r="B44" s="7"/>
      <c r="C44" s="7"/>
      <c r="D44" s="7"/>
      <c r="E44" s="35"/>
      <c r="F44" s="36"/>
      <c r="G44" s="36"/>
      <c r="H44" s="36"/>
      <c r="I44" s="36"/>
      <c r="J44" s="36"/>
    </row>
    <row r="45" spans="1:10" ht="17.25" customHeight="1">
      <c r="B45" s="7"/>
      <c r="C45" s="7"/>
      <c r="D45" s="7"/>
      <c r="E45" s="35"/>
      <c r="F45" s="36"/>
      <c r="G45" s="36"/>
      <c r="H45" s="36"/>
      <c r="I45" s="36"/>
      <c r="J45" s="36"/>
    </row>
    <row r="46" spans="1:10" ht="17.25" customHeight="1">
      <c r="B46" s="7"/>
      <c r="C46" s="7"/>
      <c r="D46" s="7"/>
      <c r="E46" s="35"/>
      <c r="F46" s="36"/>
      <c r="G46" s="36"/>
      <c r="H46" s="36"/>
      <c r="I46" s="36"/>
      <c r="J46" s="36"/>
    </row>
    <row r="47" spans="1:10" ht="17.25" customHeight="1">
      <c r="B47" s="7"/>
      <c r="C47" s="7"/>
      <c r="D47" s="7"/>
      <c r="E47" s="35"/>
      <c r="F47" s="36"/>
      <c r="G47" s="36"/>
      <c r="H47" s="36"/>
      <c r="I47" s="36"/>
      <c r="J47" s="36"/>
    </row>
    <row r="48" spans="1:10" ht="17.25" customHeight="1">
      <c r="A48" s="3"/>
      <c r="B48" s="7"/>
      <c r="C48" s="7"/>
      <c r="D48" s="7"/>
      <c r="E48" s="35"/>
      <c r="F48" s="36"/>
      <c r="G48" s="36"/>
      <c r="H48" s="36"/>
      <c r="I48" s="36"/>
      <c r="J48" s="36"/>
    </row>
    <row r="49" spans="1:10" ht="17.25" customHeight="1">
      <c r="A49" s="3"/>
      <c r="B49" s="7"/>
      <c r="C49" s="7"/>
      <c r="D49" s="7"/>
      <c r="E49" s="35"/>
      <c r="F49" s="36"/>
      <c r="G49" s="36"/>
      <c r="H49" s="36"/>
      <c r="I49" s="36"/>
      <c r="J49" s="36"/>
    </row>
    <row r="50" spans="1:10" ht="17.25" customHeight="1">
      <c r="A50" s="3"/>
      <c r="B50" s="7"/>
      <c r="C50" s="7"/>
      <c r="D50" s="7"/>
      <c r="E50" s="35"/>
      <c r="F50" s="36"/>
      <c r="G50" s="36"/>
      <c r="H50" s="36"/>
      <c r="I50" s="36"/>
      <c r="J50" s="36"/>
    </row>
    <row r="51" spans="1:10" ht="17.25" customHeight="1">
      <c r="A51" s="3"/>
      <c r="B51" s="7"/>
      <c r="C51" s="7"/>
      <c r="D51" s="7"/>
      <c r="E51" s="35"/>
      <c r="F51" s="36"/>
      <c r="G51" s="36"/>
      <c r="H51" s="36"/>
      <c r="I51" s="36"/>
      <c r="J51" s="36"/>
    </row>
    <row r="52" spans="1:10" ht="17.25" customHeight="1">
      <c r="A52" s="3"/>
      <c r="B52" s="7"/>
      <c r="C52" s="7"/>
      <c r="D52" s="7"/>
      <c r="E52" s="35"/>
      <c r="F52" s="36"/>
      <c r="G52" s="36"/>
      <c r="H52" s="36"/>
      <c r="I52" s="36"/>
      <c r="J52" s="36"/>
    </row>
    <row r="53" spans="1:10" ht="17.25" customHeight="1">
      <c r="A53" s="3"/>
      <c r="B53" s="7"/>
      <c r="C53" s="7"/>
      <c r="D53" s="7"/>
      <c r="E53" s="35"/>
      <c r="F53" s="36"/>
      <c r="G53" s="36"/>
      <c r="H53" s="36"/>
      <c r="I53" s="36"/>
      <c r="J53" s="36"/>
    </row>
    <row r="54" spans="1:10" ht="17.25" customHeight="1">
      <c r="A54" s="3"/>
      <c r="B54" s="7"/>
      <c r="C54" s="7"/>
      <c r="D54" s="7"/>
      <c r="E54" s="35"/>
      <c r="F54" s="36"/>
      <c r="G54" s="36"/>
      <c r="H54" s="36"/>
      <c r="I54" s="36"/>
      <c r="J54" s="36"/>
    </row>
    <row r="55" spans="1:10" ht="17.25" customHeight="1">
      <c r="A55" s="3"/>
      <c r="B55" s="7"/>
      <c r="C55" s="7"/>
      <c r="D55" s="7"/>
      <c r="E55" s="35"/>
      <c r="F55" s="36"/>
      <c r="G55" s="36"/>
      <c r="H55" s="36"/>
      <c r="I55" s="36"/>
      <c r="J55" s="36"/>
    </row>
    <row r="56" spans="1:10" ht="17.25" customHeight="1">
      <c r="A56" s="3"/>
      <c r="B56" s="7"/>
      <c r="C56" s="7"/>
      <c r="D56" s="7"/>
      <c r="E56" s="35"/>
      <c r="F56" s="36"/>
      <c r="G56" s="36"/>
      <c r="H56" s="36"/>
      <c r="I56" s="36"/>
      <c r="J56" s="36"/>
    </row>
    <row r="57" spans="1:10" ht="17.25" customHeight="1">
      <c r="A57" s="3"/>
      <c r="B57" s="7"/>
      <c r="C57" s="7"/>
      <c r="D57" s="7"/>
      <c r="E57" s="35"/>
      <c r="F57" s="36"/>
      <c r="G57" s="36"/>
      <c r="H57" s="36"/>
      <c r="I57" s="36"/>
      <c r="J57" s="36"/>
    </row>
    <row r="58" spans="1:10" ht="17.25" customHeight="1">
      <c r="A58" s="3"/>
      <c r="B58" s="7"/>
      <c r="C58" s="7"/>
      <c r="D58" s="7"/>
      <c r="E58" s="35"/>
      <c r="F58" s="36"/>
      <c r="G58" s="36"/>
      <c r="H58" s="36"/>
      <c r="I58" s="36"/>
      <c r="J58" s="36"/>
    </row>
    <row r="59" spans="1:10" ht="17.25" customHeight="1">
      <c r="A59" s="3"/>
      <c r="B59" s="7"/>
      <c r="C59" s="7"/>
      <c r="D59" s="7"/>
      <c r="E59" s="35"/>
      <c r="F59" s="36"/>
      <c r="G59" s="36"/>
      <c r="H59" s="36"/>
      <c r="I59" s="36"/>
      <c r="J59" s="36"/>
    </row>
    <row r="60" spans="1:10" ht="17.25" customHeight="1">
      <c r="A60" s="3"/>
      <c r="B60" s="7"/>
      <c r="C60" s="7"/>
      <c r="D60" s="7"/>
      <c r="E60" s="35"/>
      <c r="F60" s="36"/>
      <c r="G60" s="36"/>
      <c r="H60" s="36"/>
      <c r="I60" s="36"/>
      <c r="J60" s="36"/>
    </row>
    <row r="61" spans="1:10" ht="17.25" customHeight="1">
      <c r="A61" s="3"/>
      <c r="B61" s="7"/>
      <c r="C61" s="7"/>
      <c r="D61" s="7"/>
      <c r="E61" s="35"/>
      <c r="F61" s="36"/>
      <c r="G61" s="36"/>
      <c r="H61" s="36"/>
      <c r="I61" s="36"/>
      <c r="J61" s="36"/>
    </row>
    <row r="62" spans="1:10" ht="17.25" customHeight="1">
      <c r="A62" s="3"/>
      <c r="B62" s="7"/>
      <c r="C62" s="7"/>
      <c r="D62" s="7"/>
      <c r="E62" s="35"/>
      <c r="F62" s="36"/>
      <c r="G62" s="36"/>
      <c r="H62" s="36"/>
      <c r="I62" s="36"/>
      <c r="J62" s="36"/>
    </row>
    <row r="63" spans="1:10" ht="17.25" customHeight="1">
      <c r="A63" s="3"/>
      <c r="B63" s="7"/>
      <c r="C63" s="7"/>
      <c r="D63" s="7"/>
      <c r="E63" s="35"/>
      <c r="F63" s="36"/>
      <c r="G63" s="36"/>
      <c r="H63" s="36"/>
      <c r="I63" s="36"/>
      <c r="J63" s="36"/>
    </row>
    <row r="64" spans="1:10" ht="17.25" customHeight="1">
      <c r="A64" s="3"/>
      <c r="B64" s="7"/>
      <c r="C64" s="7"/>
      <c r="D64" s="7"/>
      <c r="E64" s="35"/>
      <c r="F64" s="36"/>
      <c r="G64" s="36"/>
      <c r="H64" s="36"/>
      <c r="I64" s="36"/>
      <c r="J64" s="36"/>
    </row>
    <row r="65" spans="1:10" ht="17.25" customHeight="1">
      <c r="A65" s="3"/>
      <c r="B65" s="7"/>
      <c r="C65" s="7"/>
      <c r="D65" s="7"/>
      <c r="E65" s="35"/>
      <c r="F65" s="36"/>
      <c r="G65" s="36"/>
      <c r="H65" s="36"/>
      <c r="I65" s="36"/>
      <c r="J65" s="36"/>
    </row>
    <row r="66" spans="1:10" ht="17.25" customHeight="1">
      <c r="A66" s="3"/>
      <c r="B66" s="7"/>
      <c r="C66" s="7"/>
      <c r="D66" s="7"/>
      <c r="E66" s="35"/>
      <c r="F66" s="36"/>
      <c r="G66" s="36"/>
      <c r="H66" s="36"/>
      <c r="I66" s="36"/>
      <c r="J66" s="36"/>
    </row>
    <row r="67" spans="1:10" ht="17.25" customHeight="1">
      <c r="A67" s="3"/>
      <c r="B67" s="7"/>
      <c r="C67" s="7"/>
      <c r="D67" s="7"/>
      <c r="E67" s="35"/>
      <c r="F67" s="36"/>
      <c r="G67" s="36"/>
      <c r="H67" s="36"/>
      <c r="I67" s="36"/>
      <c r="J67" s="36"/>
    </row>
    <row r="68" spans="1:10" ht="17.25" customHeight="1">
      <c r="A68" s="3"/>
      <c r="B68" s="7"/>
      <c r="C68" s="7"/>
      <c r="D68" s="7"/>
      <c r="E68" s="35"/>
      <c r="F68" s="36"/>
      <c r="G68" s="36"/>
      <c r="H68" s="36"/>
      <c r="I68" s="36"/>
      <c r="J68" s="36"/>
    </row>
    <row r="69" spans="1:10" ht="17.25" customHeight="1">
      <c r="A69" s="3"/>
      <c r="B69" s="7"/>
      <c r="C69" s="7"/>
      <c r="D69" s="7"/>
      <c r="E69" s="35"/>
      <c r="F69" s="36"/>
      <c r="G69" s="36"/>
      <c r="H69" s="36"/>
      <c r="I69" s="36"/>
      <c r="J69" s="36"/>
    </row>
    <row r="70" spans="1:10" ht="17.25" customHeight="1">
      <c r="A70" s="3"/>
      <c r="B70" s="7"/>
      <c r="C70" s="7"/>
      <c r="D70" s="7"/>
      <c r="E70" s="35"/>
      <c r="F70" s="36"/>
      <c r="G70" s="36"/>
      <c r="H70" s="36"/>
      <c r="I70" s="36"/>
      <c r="J70" s="36"/>
    </row>
    <row r="71" spans="1:10" ht="17.25" customHeight="1">
      <c r="A71" s="3"/>
      <c r="B71" s="7"/>
      <c r="C71" s="7"/>
      <c r="D71" s="7"/>
      <c r="E71" s="35"/>
      <c r="F71" s="36"/>
      <c r="G71" s="36"/>
      <c r="H71" s="36"/>
      <c r="I71" s="36"/>
      <c r="J71" s="36"/>
    </row>
    <row r="72" spans="1:10" ht="17.25" customHeight="1">
      <c r="A72" s="3"/>
      <c r="B72" s="7"/>
      <c r="C72" s="7"/>
      <c r="D72" s="7"/>
      <c r="E72" s="35"/>
      <c r="F72" s="36"/>
      <c r="G72" s="36"/>
      <c r="H72" s="36"/>
      <c r="I72" s="36"/>
      <c r="J72" s="36"/>
    </row>
  </sheetData>
  <mergeCells count="28">
    <mergeCell ref="C12:D12"/>
    <mergeCell ref="E8:E10"/>
    <mergeCell ref="F8:F10"/>
    <mergeCell ref="G8:G10"/>
    <mergeCell ref="H8:H10"/>
    <mergeCell ref="C11:D11"/>
    <mergeCell ref="A1:J1"/>
    <mergeCell ref="A6:F6"/>
    <mergeCell ref="C7:D7"/>
    <mergeCell ref="C18:D18"/>
    <mergeCell ref="C13:D13"/>
    <mergeCell ref="C14:D14"/>
    <mergeCell ref="C15:D15"/>
    <mergeCell ref="C17:D17"/>
    <mergeCell ref="B13:B16"/>
    <mergeCell ref="B8:B12"/>
    <mergeCell ref="I13:I16"/>
    <mergeCell ref="J8:J10"/>
    <mergeCell ref="A8:A12"/>
    <mergeCell ref="A13:A16"/>
    <mergeCell ref="I8:I12"/>
    <mergeCell ref="C8:C10"/>
    <mergeCell ref="C19:D19"/>
    <mergeCell ref="C16:D16"/>
    <mergeCell ref="A21:H21"/>
    <mergeCell ref="A22:H22"/>
    <mergeCell ref="A23:H23"/>
    <mergeCell ref="A20:H20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36" max="10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9"/>
  <sheetViews>
    <sheetView topLeftCell="A6" zoomScale="90" zoomScaleNormal="90" workbookViewId="0">
      <selection activeCell="O19" sqref="O19"/>
    </sheetView>
  </sheetViews>
  <sheetFormatPr baseColWidth="10" defaultColWidth="9" defaultRowHeight="16"/>
  <cols>
    <col min="1" max="1" width="8.33203125" style="1" customWidth="1"/>
    <col min="2" max="2" width="16.1640625" style="2" customWidth="1"/>
    <col min="3" max="5" width="20" style="2" customWidth="1"/>
    <col min="6" max="6" width="43.6640625" style="2" customWidth="1"/>
    <col min="7" max="7" width="7.33203125" style="3" customWidth="1"/>
    <col min="8" max="8" width="8.6640625" style="3" customWidth="1"/>
    <col min="9" max="11" width="7.33203125" style="3" customWidth="1"/>
    <col min="12" max="12" width="8.83203125" style="3" customWidth="1"/>
    <col min="13" max="13" width="10.6640625" style="3" customWidth="1"/>
    <col min="14" max="14" width="18.6640625" style="3" customWidth="1"/>
    <col min="15" max="15" width="79.1640625" style="3" customWidth="1"/>
    <col min="16" max="16384" width="9" style="3"/>
  </cols>
  <sheetData>
    <row r="1" spans="1:13" ht="40.75" customHeight="1">
      <c r="A1" s="174" t="s">
        <v>58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4" customHeight="1">
      <c r="A2" s="4" t="s">
        <v>0</v>
      </c>
      <c r="B2" s="4" t="s">
        <v>59</v>
      </c>
      <c r="C2" s="4"/>
      <c r="D2" s="4"/>
      <c r="E2" s="4"/>
      <c r="F2" s="4" t="s">
        <v>60</v>
      </c>
      <c r="G2" s="5"/>
      <c r="H2" s="6"/>
      <c r="I2" s="6"/>
      <c r="J2" s="17"/>
      <c r="K2" s="17"/>
      <c r="L2" s="18"/>
      <c r="M2" s="18"/>
    </row>
    <row r="3" spans="1:13" ht="24" customHeight="1">
      <c r="A3" s="7" t="s">
        <v>61</v>
      </c>
      <c r="B3" s="7" t="s">
        <v>62</v>
      </c>
      <c r="C3" s="7"/>
      <c r="D3" s="7"/>
      <c r="E3" s="7"/>
      <c r="F3" s="7" t="s">
        <v>113</v>
      </c>
      <c r="G3" s="2"/>
      <c r="H3" s="8"/>
      <c r="I3" s="8"/>
      <c r="J3" s="8"/>
      <c r="K3" s="8"/>
      <c r="L3" s="19"/>
      <c r="M3" s="19"/>
    </row>
    <row r="4" spans="1:13" ht="24" customHeight="1">
      <c r="A4" s="9" t="s">
        <v>1</v>
      </c>
      <c r="B4" s="9" t="s">
        <v>54</v>
      </c>
      <c r="C4" s="5"/>
      <c r="D4" s="5"/>
      <c r="E4" s="5"/>
      <c r="F4" s="4"/>
      <c r="G4" s="17"/>
      <c r="H4" s="6"/>
      <c r="I4" s="6"/>
      <c r="J4" s="17"/>
      <c r="K4" s="17"/>
      <c r="L4" s="20"/>
      <c r="M4" s="17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4" customHeight="1" thickBot="1">
      <c r="A6" s="175"/>
      <c r="B6" s="175"/>
      <c r="C6" s="175"/>
      <c r="D6" s="175"/>
      <c r="E6" s="175"/>
      <c r="F6" s="175"/>
      <c r="G6" s="175"/>
      <c r="H6" s="175"/>
      <c r="I6" s="35"/>
      <c r="J6" s="35"/>
      <c r="K6" s="52"/>
      <c r="L6" s="53"/>
    </row>
    <row r="7" spans="1:13" ht="25" customHeight="1">
      <c r="A7" s="57" t="s">
        <v>2</v>
      </c>
      <c r="B7" s="58" t="s">
        <v>3</v>
      </c>
      <c r="C7" s="176" t="s">
        <v>4</v>
      </c>
      <c r="D7" s="177"/>
      <c r="E7" s="177"/>
      <c r="F7" s="204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5" customHeight="1">
      <c r="A8" s="205" t="s">
        <v>86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/>
    </row>
    <row r="9" spans="1:13" ht="25" customHeight="1">
      <c r="A9" s="104">
        <v>1</v>
      </c>
      <c r="B9" s="98" t="s">
        <v>89</v>
      </c>
      <c r="C9" s="180" t="s">
        <v>114</v>
      </c>
      <c r="D9" s="181"/>
      <c r="E9" s="181"/>
      <c r="F9" s="203"/>
      <c r="G9" s="77">
        <v>300</v>
      </c>
      <c r="H9" s="80" t="s">
        <v>21</v>
      </c>
      <c r="I9" s="81">
        <v>1</v>
      </c>
      <c r="J9" s="81">
        <v>3</v>
      </c>
      <c r="K9" s="81">
        <v>3</v>
      </c>
      <c r="L9" s="81">
        <f t="shared" ref="L9" si="0">G9*I9*J9*K9</f>
        <v>2700</v>
      </c>
      <c r="M9" s="208">
        <f>SUM(L9:L12)</f>
        <v>10200</v>
      </c>
    </row>
    <row r="10" spans="1:13" ht="25" customHeight="1">
      <c r="A10" s="115">
        <v>2</v>
      </c>
      <c r="B10" s="98" t="s">
        <v>88</v>
      </c>
      <c r="C10" s="180" t="s">
        <v>90</v>
      </c>
      <c r="D10" s="181"/>
      <c r="E10" s="181"/>
      <c r="F10" s="203"/>
      <c r="G10" s="77">
        <v>300</v>
      </c>
      <c r="H10" s="80" t="s">
        <v>21</v>
      </c>
      <c r="I10" s="81">
        <v>1</v>
      </c>
      <c r="J10" s="81">
        <v>3</v>
      </c>
      <c r="K10" s="81">
        <v>1</v>
      </c>
      <c r="L10" s="81">
        <f t="shared" ref="L10:L12" si="1">G10*I10*J10*K10</f>
        <v>900</v>
      </c>
      <c r="M10" s="208"/>
    </row>
    <row r="11" spans="1:13" ht="25" customHeight="1">
      <c r="A11" s="132">
        <v>3</v>
      </c>
      <c r="B11" s="98" t="s">
        <v>115</v>
      </c>
      <c r="C11" s="180" t="s">
        <v>146</v>
      </c>
      <c r="D11" s="181"/>
      <c r="E11" s="181"/>
      <c r="F11" s="203"/>
      <c r="G11" s="77">
        <v>600</v>
      </c>
      <c r="H11" s="80" t="s">
        <v>21</v>
      </c>
      <c r="I11" s="81">
        <v>1</v>
      </c>
      <c r="J11" s="81">
        <v>1</v>
      </c>
      <c r="K11" s="81">
        <v>1</v>
      </c>
      <c r="L11" s="81">
        <f t="shared" ref="L11" si="2">G11*I11*J11*K11</f>
        <v>600</v>
      </c>
      <c r="M11" s="208"/>
    </row>
    <row r="12" spans="1:13" s="13" customFormat="1" ht="25" customHeight="1" thickBot="1">
      <c r="A12" s="105">
        <v>4</v>
      </c>
      <c r="B12" s="103" t="s">
        <v>46</v>
      </c>
      <c r="C12" s="210" t="s">
        <v>92</v>
      </c>
      <c r="D12" s="211"/>
      <c r="E12" s="211"/>
      <c r="F12" s="212"/>
      <c r="G12" s="77">
        <v>2000</v>
      </c>
      <c r="H12" s="80" t="s">
        <v>21</v>
      </c>
      <c r="I12" s="81">
        <v>1</v>
      </c>
      <c r="J12" s="81">
        <v>3</v>
      </c>
      <c r="K12" s="81">
        <v>1</v>
      </c>
      <c r="L12" s="81">
        <f t="shared" si="1"/>
        <v>6000</v>
      </c>
      <c r="M12" s="209"/>
    </row>
    <row r="13" spans="1:13" ht="25" customHeight="1">
      <c r="A13" s="223" t="s">
        <v>87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5"/>
    </row>
    <row r="14" spans="1:13" s="13" customFormat="1" ht="25" customHeight="1">
      <c r="A14" s="231">
        <v>1</v>
      </c>
      <c r="B14" s="234" t="s">
        <v>63</v>
      </c>
      <c r="C14" s="228" t="s">
        <v>147</v>
      </c>
      <c r="D14" s="229"/>
      <c r="E14" s="229"/>
      <c r="F14" s="230"/>
      <c r="G14" s="77">
        <v>300</v>
      </c>
      <c r="H14" s="80" t="s">
        <v>45</v>
      </c>
      <c r="I14" s="81">
        <v>1</v>
      </c>
      <c r="J14" s="81">
        <v>1</v>
      </c>
      <c r="K14" s="81">
        <v>3</v>
      </c>
      <c r="L14" s="81">
        <f t="shared" ref="L14" si="3">G14*I14*J14*K14</f>
        <v>900</v>
      </c>
      <c r="M14" s="236">
        <f>SUM(L14:L21)</f>
        <v>5700</v>
      </c>
    </row>
    <row r="15" spans="1:13" s="13" customFormat="1" ht="25" customHeight="1">
      <c r="A15" s="232"/>
      <c r="B15" s="234"/>
      <c r="C15" s="228" t="s">
        <v>148</v>
      </c>
      <c r="D15" s="229"/>
      <c r="E15" s="229"/>
      <c r="F15" s="230"/>
      <c r="G15" s="77">
        <v>300</v>
      </c>
      <c r="H15" s="80" t="s">
        <v>45</v>
      </c>
      <c r="I15" s="81">
        <v>1</v>
      </c>
      <c r="J15" s="81">
        <v>1</v>
      </c>
      <c r="K15" s="81">
        <v>2</v>
      </c>
      <c r="L15" s="81">
        <f t="shared" ref="L15" si="4">G15*I15*J15*K15</f>
        <v>600</v>
      </c>
      <c r="M15" s="237"/>
    </row>
    <row r="16" spans="1:13" s="13" customFormat="1" ht="25" customHeight="1">
      <c r="A16" s="232"/>
      <c r="B16" s="234"/>
      <c r="C16" s="228" t="s">
        <v>149</v>
      </c>
      <c r="D16" s="229"/>
      <c r="E16" s="229"/>
      <c r="F16" s="230"/>
      <c r="G16" s="77">
        <v>300</v>
      </c>
      <c r="H16" s="80" t="s">
        <v>45</v>
      </c>
      <c r="I16" s="81">
        <v>1</v>
      </c>
      <c r="J16" s="81">
        <v>1</v>
      </c>
      <c r="K16" s="81">
        <v>2</v>
      </c>
      <c r="L16" s="81">
        <f t="shared" ref="L16:L17" si="5">G16*I16*J16*K16</f>
        <v>600</v>
      </c>
      <c r="M16" s="237"/>
    </row>
    <row r="17" spans="1:14" s="13" customFormat="1" ht="25" customHeight="1">
      <c r="A17" s="232"/>
      <c r="B17" s="234"/>
      <c r="C17" s="228" t="s">
        <v>150</v>
      </c>
      <c r="D17" s="229"/>
      <c r="E17" s="229"/>
      <c r="F17" s="230"/>
      <c r="G17" s="77">
        <v>300</v>
      </c>
      <c r="H17" s="80" t="s">
        <v>45</v>
      </c>
      <c r="I17" s="81">
        <v>1</v>
      </c>
      <c r="J17" s="81">
        <v>1</v>
      </c>
      <c r="K17" s="81">
        <v>3</v>
      </c>
      <c r="L17" s="81">
        <f t="shared" si="5"/>
        <v>900</v>
      </c>
      <c r="M17" s="237"/>
    </row>
    <row r="18" spans="1:14" ht="25" customHeight="1">
      <c r="A18" s="233"/>
      <c r="B18" s="235"/>
      <c r="C18" s="197" t="s">
        <v>47</v>
      </c>
      <c r="D18" s="242"/>
      <c r="E18" s="242"/>
      <c r="F18" s="198"/>
      <c r="G18" s="158"/>
      <c r="H18" s="159"/>
      <c r="I18" s="160"/>
      <c r="J18" s="160"/>
      <c r="K18" s="160"/>
      <c r="L18" s="160">
        <f t="shared" ref="L18:L21" si="6">G18*I18*J18*K18</f>
        <v>0</v>
      </c>
      <c r="M18" s="237"/>
    </row>
    <row r="19" spans="1:14" ht="25" customHeight="1">
      <c r="A19" s="231">
        <v>2</v>
      </c>
      <c r="B19" s="226" t="s">
        <v>151</v>
      </c>
      <c r="C19" s="180" t="s">
        <v>154</v>
      </c>
      <c r="D19" s="181"/>
      <c r="E19" s="181"/>
      <c r="F19" s="203"/>
      <c r="G19" s="77">
        <v>600</v>
      </c>
      <c r="H19" s="80" t="s">
        <v>20</v>
      </c>
      <c r="I19" s="81">
        <v>1</v>
      </c>
      <c r="J19" s="81">
        <v>1</v>
      </c>
      <c r="K19" s="81">
        <v>1</v>
      </c>
      <c r="L19" s="22">
        <f t="shared" si="6"/>
        <v>600</v>
      </c>
      <c r="M19" s="237"/>
    </row>
    <row r="20" spans="1:14" ht="25" customHeight="1">
      <c r="A20" s="233"/>
      <c r="B20" s="227"/>
      <c r="C20" s="180" t="s">
        <v>155</v>
      </c>
      <c r="D20" s="181"/>
      <c r="E20" s="181"/>
      <c r="F20" s="203"/>
      <c r="G20" s="77">
        <v>600</v>
      </c>
      <c r="H20" s="80" t="s">
        <v>20</v>
      </c>
      <c r="I20" s="81">
        <v>1</v>
      </c>
      <c r="J20" s="81">
        <v>1</v>
      </c>
      <c r="K20" s="81">
        <v>1</v>
      </c>
      <c r="L20" s="22">
        <f t="shared" ref="L20" si="7">G20*I20*J20*K20</f>
        <v>600</v>
      </c>
      <c r="M20" s="237"/>
    </row>
    <row r="21" spans="1:14" s="13" customFormat="1" ht="45" customHeight="1" thickBot="1">
      <c r="A21" s="149">
        <v>3</v>
      </c>
      <c r="B21" s="103" t="s">
        <v>125</v>
      </c>
      <c r="C21" s="239" t="s">
        <v>157</v>
      </c>
      <c r="D21" s="240"/>
      <c r="E21" s="240"/>
      <c r="F21" s="241"/>
      <c r="G21" s="77">
        <v>500</v>
      </c>
      <c r="H21" s="80" t="s">
        <v>126</v>
      </c>
      <c r="I21" s="81">
        <v>1</v>
      </c>
      <c r="J21" s="81">
        <v>3</v>
      </c>
      <c r="K21" s="81">
        <v>1</v>
      </c>
      <c r="L21" s="81">
        <f t="shared" si="6"/>
        <v>1500</v>
      </c>
      <c r="M21" s="238"/>
      <c r="N21" s="99"/>
    </row>
    <row r="22" spans="1:14" ht="26" customHeight="1">
      <c r="A22" s="223" t="s">
        <v>116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5"/>
    </row>
    <row r="23" spans="1:14" ht="26" customHeight="1">
      <c r="A23" s="132">
        <v>1</v>
      </c>
      <c r="B23" s="142" t="s">
        <v>27</v>
      </c>
      <c r="C23" s="178" t="s">
        <v>117</v>
      </c>
      <c r="D23" s="179"/>
      <c r="E23" s="179"/>
      <c r="F23" s="219"/>
      <c r="G23" s="56">
        <v>500</v>
      </c>
      <c r="H23" s="137" t="s">
        <v>118</v>
      </c>
      <c r="I23" s="136">
        <v>1</v>
      </c>
      <c r="J23" s="136">
        <v>1</v>
      </c>
      <c r="K23" s="136">
        <v>1</v>
      </c>
      <c r="L23" s="136">
        <f t="shared" ref="L23:L26" si="8">G23*I23*J23*K23</f>
        <v>500</v>
      </c>
      <c r="M23" s="220">
        <f>SUM(L23:L26)</f>
        <v>3820</v>
      </c>
    </row>
    <row r="24" spans="1:14" ht="26" customHeight="1">
      <c r="A24" s="132">
        <v>2</v>
      </c>
      <c r="B24" s="142" t="s">
        <v>28</v>
      </c>
      <c r="C24" s="178" t="s">
        <v>119</v>
      </c>
      <c r="D24" s="179"/>
      <c r="E24" s="179"/>
      <c r="F24" s="219"/>
      <c r="G24" s="56">
        <v>600</v>
      </c>
      <c r="H24" s="137" t="s">
        <v>120</v>
      </c>
      <c r="I24" s="136">
        <v>1</v>
      </c>
      <c r="J24" s="136">
        <v>1</v>
      </c>
      <c r="K24" s="136">
        <v>2</v>
      </c>
      <c r="L24" s="136">
        <f t="shared" si="8"/>
        <v>1200</v>
      </c>
      <c r="M24" s="220"/>
    </row>
    <row r="25" spans="1:14" ht="26" customHeight="1">
      <c r="A25" s="132">
        <v>3</v>
      </c>
      <c r="B25" s="142" t="s">
        <v>121</v>
      </c>
      <c r="C25" s="178" t="s">
        <v>122</v>
      </c>
      <c r="D25" s="179"/>
      <c r="E25" s="179"/>
      <c r="F25" s="219"/>
      <c r="G25" s="56">
        <v>100</v>
      </c>
      <c r="H25" s="137" t="s">
        <v>123</v>
      </c>
      <c r="I25" s="136">
        <v>1</v>
      </c>
      <c r="J25" s="136">
        <v>1</v>
      </c>
      <c r="K25" s="136">
        <v>2</v>
      </c>
      <c r="L25" s="136">
        <f t="shared" si="8"/>
        <v>200</v>
      </c>
      <c r="M25" s="220"/>
    </row>
    <row r="26" spans="1:14" ht="26" customHeight="1" thickBot="1">
      <c r="A26" s="132">
        <v>4</v>
      </c>
      <c r="B26" s="142" t="s">
        <v>48</v>
      </c>
      <c r="C26" s="178" t="s">
        <v>124</v>
      </c>
      <c r="D26" s="179"/>
      <c r="E26" s="179"/>
      <c r="F26" s="219"/>
      <c r="G26" s="56">
        <v>80</v>
      </c>
      <c r="H26" s="137" t="s">
        <v>49</v>
      </c>
      <c r="I26" s="136">
        <v>1</v>
      </c>
      <c r="J26" s="136">
        <v>1</v>
      </c>
      <c r="K26" s="136">
        <v>24</v>
      </c>
      <c r="L26" s="136">
        <f t="shared" si="8"/>
        <v>1920</v>
      </c>
      <c r="M26" s="220"/>
    </row>
    <row r="27" spans="1:14" ht="25" customHeight="1">
      <c r="A27" s="216" t="s">
        <v>12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8"/>
    </row>
    <row r="28" spans="1:14" ht="25" customHeight="1">
      <c r="A28" s="86">
        <v>1</v>
      </c>
      <c r="B28" s="85" t="s">
        <v>74</v>
      </c>
      <c r="C28" s="178" t="s">
        <v>75</v>
      </c>
      <c r="D28" s="179"/>
      <c r="E28" s="179"/>
      <c r="F28" s="219"/>
      <c r="G28" s="56"/>
      <c r="H28" s="15"/>
      <c r="I28" s="23"/>
      <c r="J28" s="23"/>
      <c r="K28" s="23"/>
      <c r="L28" s="23">
        <f t="shared" ref="L28" si="9">G28*I28*J28*K28</f>
        <v>0</v>
      </c>
      <c r="M28" s="220">
        <f>SUM(L28:L29)</f>
        <v>0</v>
      </c>
    </row>
    <row r="29" spans="1:14" ht="25" customHeight="1" thickBot="1">
      <c r="A29" s="73">
        <v>2</v>
      </c>
      <c r="B29" s="84" t="s">
        <v>23</v>
      </c>
      <c r="C29" s="161" t="s">
        <v>94</v>
      </c>
      <c r="D29" s="162"/>
      <c r="E29" s="162"/>
      <c r="F29" s="222"/>
      <c r="G29" s="38"/>
      <c r="H29" s="39"/>
      <c r="I29" s="54"/>
      <c r="J29" s="54"/>
      <c r="K29" s="54"/>
      <c r="L29" s="54">
        <v>0</v>
      </c>
      <c r="M29" s="221"/>
    </row>
    <row r="30" spans="1:14" ht="25" customHeight="1" thickBot="1">
      <c r="A30" s="213" t="s">
        <v>83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5"/>
      <c r="M30" s="63">
        <f>M9+M14+M23+M28</f>
        <v>19720</v>
      </c>
    </row>
    <row r="31" spans="1:14" ht="25" customHeight="1" thickTop="1">
      <c r="A31" s="24" t="s">
        <v>15</v>
      </c>
      <c r="B31" s="25" t="s">
        <v>16</v>
      </c>
      <c r="C31" s="40"/>
      <c r="D31" s="40"/>
      <c r="E31" s="40"/>
      <c r="F31" s="40"/>
      <c r="G31" s="41"/>
      <c r="H31" s="26"/>
      <c r="I31" s="26"/>
      <c r="J31" s="26"/>
      <c r="K31" s="26"/>
      <c r="L31" s="55"/>
      <c r="M31" s="65"/>
    </row>
    <row r="32" spans="1:14" ht="25" customHeight="1">
      <c r="A32" s="42"/>
      <c r="B32" s="25" t="s">
        <v>64</v>
      </c>
      <c r="C32" s="40"/>
      <c r="D32" s="40"/>
      <c r="E32" s="40"/>
      <c r="F32" s="40"/>
      <c r="G32" s="41"/>
      <c r="H32" s="26"/>
      <c r="I32" s="26"/>
      <c r="J32" s="26"/>
      <c r="K32" s="26"/>
      <c r="L32" s="55"/>
      <c r="M32" s="66"/>
    </row>
    <row r="33" spans="1:13" ht="25" customHeight="1">
      <c r="A33" s="42"/>
      <c r="B33" s="25" t="s">
        <v>65</v>
      </c>
      <c r="C33" s="40"/>
      <c r="D33" s="40"/>
      <c r="E33" s="40"/>
      <c r="F33" s="40"/>
      <c r="G33" s="41"/>
      <c r="H33" s="26"/>
      <c r="I33" s="26"/>
      <c r="J33" s="26"/>
      <c r="K33" s="26"/>
      <c r="L33" s="41"/>
      <c r="M33" s="67"/>
    </row>
    <row r="34" spans="1:13" ht="25" customHeight="1" thickBot="1">
      <c r="A34" s="43"/>
      <c r="B34" s="44" t="s">
        <v>66</v>
      </c>
      <c r="C34" s="45"/>
      <c r="D34" s="45"/>
      <c r="E34" s="45"/>
      <c r="F34" s="45"/>
      <c r="G34" s="46"/>
      <c r="H34" s="47"/>
      <c r="I34" s="47"/>
      <c r="J34" s="47"/>
      <c r="K34" s="47"/>
      <c r="L34" s="46"/>
      <c r="M34" s="68"/>
    </row>
    <row r="35" spans="1:13" ht="25" customHeight="1">
      <c r="A35" s="27"/>
      <c r="B35" s="28"/>
      <c r="C35" s="28"/>
      <c r="D35" s="28"/>
      <c r="E35" s="28"/>
      <c r="F35" s="48"/>
      <c r="G35" s="41"/>
      <c r="H35" s="26"/>
      <c r="I35" s="26"/>
      <c r="J35" s="26"/>
      <c r="K35" s="26"/>
      <c r="L35" s="41"/>
      <c r="M35" s="67"/>
    </row>
    <row r="36" spans="1:13" ht="25" customHeight="1">
      <c r="A36" s="30" t="s">
        <v>17</v>
      </c>
      <c r="B36" s="28"/>
      <c r="C36" s="28"/>
      <c r="D36" s="28"/>
      <c r="E36" s="28"/>
      <c r="F36" s="49" t="s">
        <v>18</v>
      </c>
      <c r="G36" s="26"/>
      <c r="H36" s="26"/>
      <c r="I36" s="26"/>
      <c r="J36" s="26"/>
      <c r="K36" s="26"/>
      <c r="L36" s="28"/>
      <c r="M36" s="69"/>
    </row>
    <row r="37" spans="1:13" ht="25" customHeight="1">
      <c r="A37" s="24"/>
      <c r="B37" s="25"/>
      <c r="C37" s="25"/>
      <c r="D37" s="25"/>
      <c r="E37" s="25"/>
      <c r="F37" s="50"/>
      <c r="G37" s="26"/>
      <c r="H37" s="26"/>
      <c r="I37" s="26"/>
      <c r="J37" s="26"/>
      <c r="K37" s="26"/>
      <c r="L37" s="26"/>
      <c r="M37" s="70"/>
    </row>
    <row r="38" spans="1:13" ht="25" customHeight="1">
      <c r="A38" s="24"/>
      <c r="B38" s="25"/>
      <c r="C38" s="25"/>
      <c r="D38" s="25"/>
      <c r="E38" s="25"/>
      <c r="F38" s="50"/>
      <c r="G38" s="29"/>
      <c r="H38" s="29"/>
      <c r="I38" s="29"/>
      <c r="J38" s="29"/>
      <c r="K38" s="29"/>
      <c r="L38" s="29"/>
      <c r="M38" s="71"/>
    </row>
    <row r="39" spans="1:13" ht="25" customHeight="1">
      <c r="A39" s="24"/>
      <c r="B39" s="25"/>
      <c r="C39" s="25"/>
      <c r="D39" s="25"/>
      <c r="E39" s="25"/>
      <c r="F39" s="50"/>
      <c r="G39" s="41"/>
      <c r="H39" s="26"/>
      <c r="I39" s="26"/>
      <c r="J39" s="26"/>
      <c r="K39" s="26"/>
      <c r="L39" s="26"/>
      <c r="M39" s="70"/>
    </row>
    <row r="40" spans="1:13" ht="25" customHeight="1">
      <c r="A40" s="24"/>
      <c r="B40" s="25"/>
      <c r="C40" s="25"/>
      <c r="D40" s="25"/>
      <c r="E40" s="25"/>
      <c r="F40" s="50"/>
      <c r="G40" s="41"/>
      <c r="H40" s="26"/>
      <c r="I40" s="26"/>
      <c r="J40" s="26"/>
      <c r="K40" s="26"/>
      <c r="L40" s="26"/>
      <c r="M40" s="70"/>
    </row>
    <row r="41" spans="1:13" ht="25" customHeight="1">
      <c r="A41" s="24"/>
      <c r="B41" s="25"/>
      <c r="C41" s="25"/>
      <c r="D41" s="25"/>
      <c r="E41" s="25"/>
      <c r="F41" s="50"/>
      <c r="G41" s="41"/>
      <c r="H41" s="26"/>
      <c r="I41" s="26"/>
      <c r="J41" s="26"/>
      <c r="K41" s="26"/>
      <c r="L41" s="26"/>
      <c r="M41" s="70"/>
    </row>
    <row r="42" spans="1:13" ht="25" customHeight="1">
      <c r="A42" s="24"/>
      <c r="B42" s="25"/>
      <c r="C42" s="25"/>
      <c r="D42" s="25"/>
      <c r="E42" s="25"/>
      <c r="F42" s="50"/>
      <c r="G42" s="41"/>
      <c r="H42" s="26"/>
      <c r="I42" s="26"/>
      <c r="J42" s="26"/>
      <c r="K42" s="26"/>
      <c r="L42" s="26"/>
      <c r="M42" s="70"/>
    </row>
    <row r="43" spans="1:13" ht="25" customHeight="1" thickBot="1">
      <c r="A43" s="31"/>
      <c r="B43" s="32"/>
      <c r="C43" s="32"/>
      <c r="D43" s="32"/>
      <c r="E43" s="32"/>
      <c r="F43" s="51"/>
      <c r="G43" s="33"/>
      <c r="H43" s="34"/>
      <c r="I43" s="34"/>
      <c r="J43" s="34"/>
      <c r="K43" s="34"/>
      <c r="L43" s="34"/>
      <c r="M43" s="72"/>
    </row>
    <row r="44" spans="1:13" ht="17" thickTop="1"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>
      <c r="A62" s="3"/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  <row r="70" spans="1:13">
      <c r="A70" s="3"/>
      <c r="B70" s="7"/>
      <c r="C70" s="7"/>
      <c r="D70" s="7"/>
      <c r="E70" s="7"/>
      <c r="F70" s="7"/>
      <c r="G70" s="35"/>
      <c r="H70" s="36"/>
      <c r="I70" s="36"/>
      <c r="J70" s="36"/>
      <c r="K70" s="36"/>
      <c r="L70" s="36"/>
      <c r="M70" s="36"/>
    </row>
    <row r="71" spans="1:13">
      <c r="A71" s="3"/>
      <c r="B71" s="7"/>
      <c r="C71" s="7"/>
      <c r="D71" s="7"/>
      <c r="E71" s="7"/>
      <c r="F71" s="7"/>
      <c r="G71" s="35"/>
      <c r="H71" s="36"/>
      <c r="I71" s="36"/>
      <c r="J71" s="36"/>
      <c r="K71" s="36"/>
      <c r="L71" s="36"/>
      <c r="M71" s="36"/>
    </row>
    <row r="72" spans="1:13">
      <c r="A72" s="3"/>
      <c r="B72" s="7"/>
      <c r="C72" s="7"/>
      <c r="D72" s="7"/>
      <c r="E72" s="7"/>
      <c r="F72" s="7"/>
      <c r="G72" s="35"/>
      <c r="H72" s="36"/>
      <c r="I72" s="36"/>
      <c r="J72" s="36"/>
      <c r="K72" s="36"/>
      <c r="L72" s="36"/>
      <c r="M72" s="36"/>
    </row>
    <row r="73" spans="1:13">
      <c r="A73" s="3"/>
      <c r="B73" s="7"/>
      <c r="C73" s="7"/>
      <c r="D73" s="7"/>
      <c r="E73" s="7"/>
      <c r="F73" s="7"/>
      <c r="G73" s="35"/>
      <c r="H73" s="36"/>
      <c r="I73" s="36"/>
      <c r="J73" s="36"/>
      <c r="K73" s="36"/>
      <c r="L73" s="36"/>
      <c r="M73" s="36"/>
    </row>
    <row r="74" spans="1:13">
      <c r="A74" s="3"/>
      <c r="B74" s="7"/>
      <c r="C74" s="7"/>
      <c r="D74" s="7"/>
      <c r="E74" s="7"/>
      <c r="F74" s="7"/>
      <c r="G74" s="35"/>
      <c r="H74" s="36"/>
      <c r="I74" s="36"/>
      <c r="J74" s="36"/>
      <c r="K74" s="36"/>
      <c r="L74" s="36"/>
      <c r="M74" s="36"/>
    </row>
    <row r="75" spans="1:13">
      <c r="A75" s="3"/>
      <c r="B75" s="7"/>
      <c r="C75" s="7"/>
      <c r="D75" s="7"/>
      <c r="E75" s="7"/>
      <c r="F75" s="7"/>
      <c r="G75" s="35"/>
      <c r="H75" s="36"/>
      <c r="I75" s="36"/>
      <c r="J75" s="36"/>
      <c r="K75" s="36"/>
      <c r="L75" s="36"/>
      <c r="M75" s="36"/>
    </row>
    <row r="76" spans="1:13">
      <c r="A76" s="3"/>
      <c r="B76" s="7"/>
      <c r="C76" s="7"/>
      <c r="D76" s="7"/>
      <c r="E76" s="7"/>
      <c r="F76" s="7"/>
      <c r="G76" s="35"/>
      <c r="H76" s="36"/>
      <c r="I76" s="36"/>
      <c r="J76" s="36"/>
      <c r="K76" s="36"/>
      <c r="L76" s="36"/>
      <c r="M76" s="36"/>
    </row>
    <row r="77" spans="1:13">
      <c r="A77" s="3"/>
      <c r="B77" s="7"/>
      <c r="C77" s="7"/>
      <c r="D77" s="7"/>
      <c r="E77" s="7"/>
      <c r="F77" s="7"/>
      <c r="G77" s="35"/>
      <c r="H77" s="36"/>
      <c r="I77" s="36"/>
      <c r="J77" s="36"/>
      <c r="K77" s="36"/>
      <c r="L77" s="36"/>
      <c r="M77" s="36"/>
    </row>
    <row r="78" spans="1:13">
      <c r="A78" s="3"/>
      <c r="B78" s="7"/>
      <c r="C78" s="7"/>
      <c r="D78" s="7"/>
      <c r="E78" s="7"/>
      <c r="F78" s="7"/>
      <c r="G78" s="35"/>
      <c r="H78" s="36"/>
      <c r="I78" s="36"/>
      <c r="J78" s="36"/>
      <c r="K78" s="36"/>
      <c r="L78" s="36"/>
      <c r="M78" s="36"/>
    </row>
    <row r="79" spans="1:13">
      <c r="A79" s="3"/>
      <c r="B79" s="7"/>
      <c r="C79" s="7"/>
      <c r="D79" s="7"/>
      <c r="E79" s="7"/>
      <c r="F79" s="7"/>
      <c r="G79" s="35"/>
      <c r="H79" s="36"/>
      <c r="I79" s="36"/>
      <c r="J79" s="36"/>
      <c r="K79" s="36"/>
      <c r="L79" s="36"/>
      <c r="M79" s="36"/>
    </row>
  </sheetData>
  <mergeCells count="34">
    <mergeCell ref="C20:F20"/>
    <mergeCell ref="B19:B20"/>
    <mergeCell ref="A13:M13"/>
    <mergeCell ref="C19:F19"/>
    <mergeCell ref="C17:F17"/>
    <mergeCell ref="C16:F16"/>
    <mergeCell ref="A14:A18"/>
    <mergeCell ref="A19:A20"/>
    <mergeCell ref="C14:F14"/>
    <mergeCell ref="C15:F15"/>
    <mergeCell ref="B14:B18"/>
    <mergeCell ref="M14:M21"/>
    <mergeCell ref="C21:F21"/>
    <mergeCell ref="C18:F18"/>
    <mergeCell ref="A22:M22"/>
    <mergeCell ref="C23:F23"/>
    <mergeCell ref="M23:M26"/>
    <mergeCell ref="C24:F24"/>
    <mergeCell ref="C25:F25"/>
    <mergeCell ref="C26:F26"/>
    <mergeCell ref="A30:L30"/>
    <mergeCell ref="A27:M27"/>
    <mergeCell ref="C28:F28"/>
    <mergeCell ref="M28:M29"/>
    <mergeCell ref="C29:F29"/>
    <mergeCell ref="A1:M1"/>
    <mergeCell ref="A6:H6"/>
    <mergeCell ref="C7:F7"/>
    <mergeCell ref="A8:M8"/>
    <mergeCell ref="C9:F9"/>
    <mergeCell ref="M9:M12"/>
    <mergeCell ref="C12:F12"/>
    <mergeCell ref="C10:F10"/>
    <mergeCell ref="C11:F1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M54"/>
  <sheetViews>
    <sheetView zoomScale="90" zoomScaleNormal="90" workbookViewId="0">
      <selection activeCell="H28" sqref="H28"/>
    </sheetView>
  </sheetViews>
  <sheetFormatPr baseColWidth="10" defaultColWidth="9" defaultRowHeight="16"/>
  <cols>
    <col min="1" max="1" width="8.33203125" style="1" customWidth="1"/>
    <col min="2" max="2" width="16.1640625" style="2" customWidth="1"/>
    <col min="3" max="5" width="20" style="2" customWidth="1"/>
    <col min="6" max="6" width="13.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6384" width="9" style="3"/>
  </cols>
  <sheetData>
    <row r="1" spans="1:13" ht="40.75" customHeight="1">
      <c r="A1" s="174" t="s">
        <v>22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3" ht="24" customHeight="1">
      <c r="A2" s="4" t="s">
        <v>0</v>
      </c>
      <c r="B2" s="4" t="s">
        <v>29</v>
      </c>
      <c r="C2" s="4"/>
      <c r="D2" s="4"/>
      <c r="E2" s="4"/>
      <c r="F2" s="4" t="s">
        <v>30</v>
      </c>
      <c r="G2" s="5"/>
      <c r="H2" s="6"/>
      <c r="I2" s="117"/>
      <c r="J2" s="116"/>
      <c r="K2" s="116"/>
      <c r="L2" s="117"/>
      <c r="M2" s="117"/>
    </row>
    <row r="3" spans="1:13" ht="24" customHeight="1">
      <c r="A3" s="7" t="s">
        <v>32</v>
      </c>
      <c r="B3" s="7" t="s">
        <v>25</v>
      </c>
      <c r="C3" s="7"/>
      <c r="D3" s="7"/>
      <c r="E3" s="7"/>
      <c r="F3" s="7" t="s">
        <v>127</v>
      </c>
      <c r="G3" s="2"/>
      <c r="H3" s="8"/>
      <c r="I3" s="8"/>
      <c r="J3" s="19"/>
      <c r="K3" s="19"/>
    </row>
    <row r="4" spans="1:13" ht="24" customHeight="1">
      <c r="A4" s="9" t="s">
        <v>1</v>
      </c>
      <c r="B4" s="9" t="s">
        <v>54</v>
      </c>
      <c r="C4" s="5"/>
      <c r="D4" s="5"/>
      <c r="E4" s="5"/>
      <c r="F4" s="4"/>
      <c r="G4" s="17"/>
      <c r="H4" s="6"/>
      <c r="I4" s="117"/>
      <c r="J4" s="118"/>
      <c r="K4" s="117"/>
      <c r="L4" s="117"/>
      <c r="M4" s="117"/>
    </row>
    <row r="5" spans="1:13" ht="24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4" customHeight="1" thickBot="1">
      <c r="A6" s="175"/>
      <c r="B6" s="175"/>
      <c r="C6" s="175"/>
      <c r="D6" s="175"/>
      <c r="E6" s="175"/>
      <c r="F6" s="175"/>
      <c r="G6" s="175"/>
      <c r="H6" s="175"/>
      <c r="I6" s="35"/>
      <c r="J6" s="35"/>
      <c r="K6" s="52"/>
      <c r="L6" s="53"/>
    </row>
    <row r="7" spans="1:13" ht="24" customHeight="1" thickBot="1">
      <c r="A7" s="57" t="s">
        <v>2</v>
      </c>
      <c r="B7" s="58" t="s">
        <v>3</v>
      </c>
      <c r="C7" s="176" t="s">
        <v>4</v>
      </c>
      <c r="D7" s="177"/>
      <c r="E7" s="177"/>
      <c r="F7" s="204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" customHeight="1">
      <c r="A8" s="223" t="s">
        <v>43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</row>
    <row r="9" spans="1:13" ht="24" customHeight="1">
      <c r="A9" s="79">
        <v>1</v>
      </c>
      <c r="B9" s="103" t="s">
        <v>128</v>
      </c>
      <c r="C9" s="145" t="s">
        <v>129</v>
      </c>
      <c r="D9" s="146"/>
      <c r="E9" s="146"/>
      <c r="F9" s="147"/>
      <c r="G9" s="77">
        <v>10</v>
      </c>
      <c r="H9" s="80" t="s">
        <v>41</v>
      </c>
      <c r="I9" s="81">
        <v>1</v>
      </c>
      <c r="J9" s="81">
        <v>1</v>
      </c>
      <c r="K9" s="81">
        <v>5</v>
      </c>
      <c r="L9" s="81">
        <f t="shared" ref="L9:L17" si="0">G9*I9*J9*K9</f>
        <v>50</v>
      </c>
      <c r="M9" s="220">
        <f>SUM(L9:L17)</f>
        <v>6940</v>
      </c>
    </row>
    <row r="10" spans="1:13" ht="24" customHeight="1">
      <c r="A10" s="79">
        <v>2</v>
      </c>
      <c r="B10" s="103" t="s">
        <v>130</v>
      </c>
      <c r="C10" s="228" t="s">
        <v>131</v>
      </c>
      <c r="D10" s="229"/>
      <c r="E10" s="229"/>
      <c r="F10" s="230"/>
      <c r="G10" s="77">
        <v>200</v>
      </c>
      <c r="H10" s="144" t="s">
        <v>132</v>
      </c>
      <c r="I10" s="81">
        <v>1</v>
      </c>
      <c r="J10" s="81">
        <v>1</v>
      </c>
      <c r="K10" s="81">
        <v>4</v>
      </c>
      <c r="L10" s="81">
        <f t="shared" si="0"/>
        <v>800</v>
      </c>
      <c r="M10" s="220"/>
    </row>
    <row r="11" spans="1:13" ht="24" customHeight="1">
      <c r="A11" s="132">
        <v>3</v>
      </c>
      <c r="B11" s="103" t="s">
        <v>51</v>
      </c>
      <c r="C11" s="228" t="s">
        <v>133</v>
      </c>
      <c r="D11" s="229"/>
      <c r="E11" s="229"/>
      <c r="F11" s="230"/>
      <c r="G11" s="82">
        <v>25</v>
      </c>
      <c r="H11" s="143" t="s">
        <v>41</v>
      </c>
      <c r="I11" s="141">
        <v>1</v>
      </c>
      <c r="J11" s="141">
        <v>1</v>
      </c>
      <c r="K11" s="141">
        <v>6</v>
      </c>
      <c r="L11" s="81">
        <f t="shared" si="0"/>
        <v>150</v>
      </c>
      <c r="M11" s="220"/>
    </row>
    <row r="12" spans="1:13" ht="24" customHeight="1">
      <c r="A12" s="132">
        <v>4</v>
      </c>
      <c r="B12" s="103" t="s">
        <v>56</v>
      </c>
      <c r="C12" s="228" t="s">
        <v>145</v>
      </c>
      <c r="D12" s="229"/>
      <c r="E12" s="229"/>
      <c r="F12" s="230"/>
      <c r="G12" s="77">
        <v>2</v>
      </c>
      <c r="H12" s="80" t="s">
        <v>41</v>
      </c>
      <c r="I12" s="81">
        <v>1</v>
      </c>
      <c r="J12" s="81">
        <v>3</v>
      </c>
      <c r="K12" s="81">
        <v>500</v>
      </c>
      <c r="L12" s="81">
        <f>G12*I12*J12*K12</f>
        <v>3000</v>
      </c>
      <c r="M12" s="220"/>
    </row>
    <row r="13" spans="1:13" ht="24" customHeight="1">
      <c r="A13" s="132">
        <v>5</v>
      </c>
      <c r="B13" s="148" t="s">
        <v>52</v>
      </c>
      <c r="C13" s="228" t="s">
        <v>134</v>
      </c>
      <c r="D13" s="229"/>
      <c r="E13" s="229"/>
      <c r="F13" s="230"/>
      <c r="G13" s="82">
        <v>4</v>
      </c>
      <c r="H13" s="80" t="s">
        <v>41</v>
      </c>
      <c r="I13" s="141">
        <v>1</v>
      </c>
      <c r="J13" s="141">
        <v>3</v>
      </c>
      <c r="K13" s="141">
        <v>50</v>
      </c>
      <c r="L13" s="81">
        <f>G13*I13*J13*K13</f>
        <v>600</v>
      </c>
      <c r="M13" s="220"/>
    </row>
    <row r="14" spans="1:13" ht="24" customHeight="1">
      <c r="A14" s="132">
        <v>6</v>
      </c>
      <c r="B14" s="103" t="s">
        <v>26</v>
      </c>
      <c r="C14" s="228" t="s">
        <v>69</v>
      </c>
      <c r="D14" s="229"/>
      <c r="E14" s="229"/>
      <c r="F14" s="230"/>
      <c r="G14" s="77">
        <v>46</v>
      </c>
      <c r="H14" s="80" t="s">
        <v>40</v>
      </c>
      <c r="I14" s="81">
        <v>1</v>
      </c>
      <c r="J14" s="81">
        <v>1</v>
      </c>
      <c r="K14" s="81">
        <v>5</v>
      </c>
      <c r="L14" s="81">
        <f t="shared" si="0"/>
        <v>230</v>
      </c>
      <c r="M14" s="220"/>
    </row>
    <row r="15" spans="1:13" ht="24" customHeight="1">
      <c r="A15" s="132">
        <v>7</v>
      </c>
      <c r="B15" s="148" t="s">
        <v>135</v>
      </c>
      <c r="C15" s="228" t="s">
        <v>136</v>
      </c>
      <c r="D15" s="229"/>
      <c r="E15" s="229"/>
      <c r="F15" s="230"/>
      <c r="G15" s="82">
        <v>5</v>
      </c>
      <c r="H15" s="80" t="s">
        <v>137</v>
      </c>
      <c r="I15" s="141">
        <v>1</v>
      </c>
      <c r="J15" s="141">
        <v>1</v>
      </c>
      <c r="K15" s="141">
        <v>3</v>
      </c>
      <c r="L15" s="81">
        <f t="shared" si="0"/>
        <v>15</v>
      </c>
      <c r="M15" s="220"/>
    </row>
    <row r="16" spans="1:13" ht="24" customHeight="1">
      <c r="A16" s="132">
        <v>8</v>
      </c>
      <c r="B16" s="83" t="s">
        <v>138</v>
      </c>
      <c r="C16" s="228" t="s">
        <v>139</v>
      </c>
      <c r="D16" s="229"/>
      <c r="E16" s="229"/>
      <c r="F16" s="230"/>
      <c r="G16" s="82">
        <v>30</v>
      </c>
      <c r="H16" s="143" t="s">
        <v>53</v>
      </c>
      <c r="I16" s="141">
        <v>1</v>
      </c>
      <c r="J16" s="141">
        <v>1</v>
      </c>
      <c r="K16" s="141">
        <v>10</v>
      </c>
      <c r="L16" s="81">
        <f t="shared" si="0"/>
        <v>300</v>
      </c>
      <c r="M16" s="220"/>
    </row>
    <row r="17" spans="1:13" ht="24" customHeight="1" thickBot="1">
      <c r="A17" s="79">
        <v>9</v>
      </c>
      <c r="B17" s="87" t="s">
        <v>140</v>
      </c>
      <c r="C17" s="228" t="s">
        <v>141</v>
      </c>
      <c r="D17" s="229"/>
      <c r="E17" s="229"/>
      <c r="F17" s="230"/>
      <c r="G17" s="77">
        <v>359</v>
      </c>
      <c r="H17" s="80" t="s">
        <v>132</v>
      </c>
      <c r="I17" s="81">
        <v>1</v>
      </c>
      <c r="J17" s="81">
        <v>1</v>
      </c>
      <c r="K17" s="81">
        <v>5</v>
      </c>
      <c r="L17" s="81">
        <f t="shared" si="0"/>
        <v>1795</v>
      </c>
      <c r="M17" s="221"/>
    </row>
    <row r="18" spans="1:13" ht="24" customHeight="1" thickBot="1">
      <c r="A18" s="213" t="s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5"/>
      <c r="M18" s="63">
        <f>M9</f>
        <v>6940</v>
      </c>
    </row>
    <row r="19" spans="1:13" ht="24" customHeight="1" thickTop="1">
      <c r="A19" s="24" t="s">
        <v>15</v>
      </c>
      <c r="B19" s="25" t="s">
        <v>50</v>
      </c>
      <c r="C19" s="40"/>
      <c r="D19" s="40"/>
      <c r="E19" s="40"/>
      <c r="F19" s="40"/>
      <c r="G19" s="41"/>
      <c r="H19" s="26"/>
      <c r="I19" s="26"/>
      <c r="J19" s="26"/>
      <c r="K19" s="26"/>
      <c r="L19" s="55"/>
      <c r="M19" s="65"/>
    </row>
    <row r="20" spans="1:13" ht="24" customHeight="1">
      <c r="A20" s="42"/>
      <c r="B20" s="25" t="s">
        <v>42</v>
      </c>
      <c r="C20" s="40"/>
      <c r="D20" s="40"/>
      <c r="E20" s="40"/>
      <c r="F20" s="40"/>
      <c r="G20" s="41"/>
      <c r="H20" s="26"/>
      <c r="I20" s="26"/>
      <c r="J20" s="26"/>
      <c r="K20" s="26"/>
      <c r="L20" s="55"/>
      <c r="M20" s="66"/>
    </row>
    <row r="21" spans="1:13" ht="24" customHeight="1">
      <c r="A21" s="42"/>
      <c r="B21" s="25" t="s">
        <v>24</v>
      </c>
      <c r="C21" s="40"/>
      <c r="D21" s="40"/>
      <c r="E21" s="40"/>
      <c r="F21" s="40"/>
      <c r="G21" s="41"/>
      <c r="H21" s="26"/>
      <c r="I21" s="26"/>
      <c r="J21" s="26"/>
      <c r="K21" s="26"/>
      <c r="L21" s="41"/>
      <c r="M21" s="67"/>
    </row>
    <row r="22" spans="1:13" ht="24" customHeight="1" thickBot="1">
      <c r="A22" s="43"/>
      <c r="B22" s="44" t="s">
        <v>38</v>
      </c>
      <c r="C22" s="45"/>
      <c r="D22" s="45"/>
      <c r="E22" s="45"/>
      <c r="F22" s="45"/>
      <c r="G22" s="46"/>
      <c r="H22" s="47"/>
      <c r="I22" s="47"/>
      <c r="J22" s="47"/>
      <c r="K22" s="47"/>
      <c r="L22" s="46"/>
      <c r="M22" s="68"/>
    </row>
    <row r="23" spans="1:13" ht="17.25" customHeight="1">
      <c r="B23" s="7"/>
      <c r="C23" s="7"/>
      <c r="D23" s="7"/>
      <c r="E23" s="7"/>
      <c r="F23" s="7"/>
      <c r="G23" s="35"/>
      <c r="H23" s="36"/>
      <c r="I23" s="36"/>
      <c r="J23" s="36"/>
      <c r="K23" s="36"/>
      <c r="L23" s="36"/>
      <c r="M23" s="36"/>
    </row>
    <row r="24" spans="1:13" ht="17.25" customHeight="1">
      <c r="B24" s="7"/>
      <c r="C24" s="7"/>
      <c r="D24" s="7"/>
      <c r="E24" s="7"/>
      <c r="F24" s="7"/>
      <c r="G24" s="35"/>
      <c r="H24" s="36"/>
      <c r="I24" s="36"/>
      <c r="J24" s="36"/>
      <c r="K24" s="36"/>
      <c r="L24" s="36"/>
      <c r="M24" s="36"/>
    </row>
    <row r="25" spans="1:13" ht="17.25" customHeight="1">
      <c r="B25" s="7"/>
      <c r="C25" s="7"/>
      <c r="D25" s="7"/>
      <c r="E25" s="7"/>
      <c r="F25" s="7"/>
      <c r="G25" s="35"/>
      <c r="H25" s="36"/>
      <c r="I25" s="36"/>
      <c r="J25" s="36"/>
      <c r="K25" s="36"/>
      <c r="L25" s="36"/>
      <c r="M25" s="36"/>
    </row>
    <row r="26" spans="1:13" ht="17.25" customHeight="1">
      <c r="B26" s="7"/>
      <c r="C26" s="7"/>
      <c r="D26" s="7"/>
      <c r="E26" s="7"/>
      <c r="F26" s="7"/>
      <c r="G26" s="35"/>
      <c r="H26" s="36"/>
      <c r="I26" s="36"/>
      <c r="J26" s="36"/>
      <c r="K26" s="36"/>
      <c r="L26" s="36"/>
      <c r="M26" s="36"/>
    </row>
    <row r="27" spans="1:13" ht="17.25" customHeight="1">
      <c r="B27" s="7"/>
      <c r="C27" s="7"/>
      <c r="D27" s="7"/>
      <c r="E27" s="7"/>
      <c r="F27" s="7"/>
      <c r="G27" s="35"/>
      <c r="H27" s="36"/>
      <c r="I27" s="36"/>
      <c r="J27" s="36"/>
      <c r="K27" s="36"/>
      <c r="L27" s="36"/>
      <c r="M27" s="36"/>
    </row>
    <row r="28" spans="1:13" ht="17.25" customHeight="1">
      <c r="B28" s="7"/>
      <c r="C28" s="7"/>
      <c r="D28" s="7"/>
      <c r="E28" s="7"/>
      <c r="F28" s="7"/>
      <c r="G28" s="35"/>
      <c r="H28" s="36"/>
      <c r="I28" s="36"/>
      <c r="J28" s="36"/>
      <c r="K28" s="36"/>
      <c r="L28" s="36"/>
      <c r="M28" s="36"/>
    </row>
    <row r="29" spans="1:13" ht="17.25" customHeight="1">
      <c r="B29" s="7"/>
      <c r="C29" s="7"/>
      <c r="D29" s="7"/>
      <c r="E29" s="7"/>
      <c r="F29" s="7"/>
      <c r="G29" s="35"/>
      <c r="H29" s="36"/>
      <c r="I29" s="36"/>
      <c r="J29" s="36"/>
      <c r="K29" s="36"/>
      <c r="L29" s="36"/>
      <c r="M29" s="36"/>
    </row>
    <row r="30" spans="1:13" ht="17.25" customHeight="1">
      <c r="A30" s="3"/>
      <c r="B30" s="7"/>
      <c r="C30" s="7"/>
      <c r="D30" s="7"/>
      <c r="E30" s="7"/>
      <c r="F30" s="7"/>
      <c r="G30" s="35"/>
      <c r="H30" s="36"/>
      <c r="I30" s="36"/>
      <c r="J30" s="36"/>
      <c r="K30" s="36"/>
      <c r="L30" s="36"/>
      <c r="M30" s="36"/>
    </row>
    <row r="31" spans="1:13" ht="17.25" customHeight="1">
      <c r="A31" s="3"/>
      <c r="B31" s="7"/>
      <c r="C31" s="7"/>
      <c r="D31" s="7"/>
      <c r="E31" s="7"/>
      <c r="F31" s="7"/>
      <c r="G31" s="35"/>
      <c r="H31" s="36"/>
      <c r="I31" s="36"/>
      <c r="J31" s="36"/>
      <c r="K31" s="36"/>
      <c r="L31" s="36"/>
      <c r="M31" s="36"/>
    </row>
    <row r="32" spans="1:13" ht="17.25" customHeight="1">
      <c r="A32" s="3"/>
      <c r="B32" s="7"/>
      <c r="C32" s="7"/>
      <c r="D32" s="7"/>
      <c r="E32" s="7"/>
      <c r="F32" s="7"/>
      <c r="G32" s="35"/>
      <c r="H32" s="36"/>
      <c r="I32" s="36"/>
      <c r="J32" s="36"/>
      <c r="K32" s="36"/>
      <c r="L32" s="36"/>
      <c r="M32" s="36"/>
    </row>
    <row r="33" spans="1:13" ht="17.25" customHeight="1">
      <c r="A33" s="3"/>
      <c r="B33" s="7"/>
      <c r="C33" s="7"/>
      <c r="D33" s="7"/>
      <c r="E33" s="7"/>
      <c r="F33" s="7"/>
      <c r="G33" s="35"/>
      <c r="H33" s="36"/>
      <c r="I33" s="36"/>
      <c r="J33" s="36"/>
      <c r="K33" s="36"/>
      <c r="L33" s="36"/>
      <c r="M33" s="36"/>
    </row>
    <row r="34" spans="1:13" ht="17.25" customHeight="1">
      <c r="A34" s="3"/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 ht="17.25" customHeight="1">
      <c r="A35" s="3"/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17.25" customHeight="1">
      <c r="A36" s="3"/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17.25" customHeight="1">
      <c r="A37" s="3"/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17.25" customHeight="1">
      <c r="A38" s="3"/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17.25" customHeight="1">
      <c r="A39" s="3"/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17.25" customHeight="1">
      <c r="A40" s="3"/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17.25" customHeight="1">
      <c r="A41" s="3"/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17.25" customHeight="1">
      <c r="A42" s="3"/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17.25" customHeight="1">
      <c r="A43" s="3"/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17.25" customHeight="1">
      <c r="A44" s="3"/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17.25" customHeight="1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17.25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17.25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17.25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17.25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17.25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 ht="17.25" customHeight="1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 ht="17.25" customHeight="1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17.25" customHeight="1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17.25" customHeight="1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</sheetData>
  <mergeCells count="14">
    <mergeCell ref="A18:L18"/>
    <mergeCell ref="C14:F14"/>
    <mergeCell ref="C10:F10"/>
    <mergeCell ref="C11:F11"/>
    <mergeCell ref="C17:F17"/>
    <mergeCell ref="A1:K1"/>
    <mergeCell ref="A6:H6"/>
    <mergeCell ref="C7:F7"/>
    <mergeCell ref="A8:M8"/>
    <mergeCell ref="M9:M17"/>
    <mergeCell ref="C12:F12"/>
    <mergeCell ref="C16:F16"/>
    <mergeCell ref="C13:F13"/>
    <mergeCell ref="C15:F15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M17"/>
  <sheetViews>
    <sheetView zoomScale="90" zoomScaleNormal="90" workbookViewId="0">
      <selection activeCell="O19" sqref="O19"/>
    </sheetView>
  </sheetViews>
  <sheetFormatPr baseColWidth="10" defaultColWidth="9" defaultRowHeight="24" customHeight="1"/>
  <cols>
    <col min="1" max="1" width="9" style="89"/>
    <col min="2" max="2" width="17" style="89" customWidth="1"/>
    <col min="3" max="5" width="9" style="89"/>
    <col min="6" max="6" width="73.1640625" style="89" customWidth="1"/>
    <col min="7" max="7" width="9" style="97"/>
    <col min="8" max="16384" width="9" style="89"/>
  </cols>
  <sheetData>
    <row r="1" spans="1:13" s="3" customFormat="1" ht="36.75" customHeight="1">
      <c r="A1" s="174" t="s">
        <v>22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3" s="3" customFormat="1" ht="24" customHeight="1">
      <c r="A2" s="4" t="s">
        <v>0</v>
      </c>
      <c r="B2" s="4" t="s">
        <v>29</v>
      </c>
      <c r="C2" s="4"/>
      <c r="D2" s="4"/>
      <c r="E2" s="4"/>
      <c r="F2" s="4" t="s">
        <v>30</v>
      </c>
      <c r="G2" s="5"/>
      <c r="H2" s="6"/>
      <c r="I2" s="17"/>
      <c r="J2" s="116"/>
      <c r="K2" s="116"/>
      <c r="L2" s="117"/>
      <c r="M2" s="117"/>
    </row>
    <row r="3" spans="1:13" s="3" customFormat="1" ht="24" customHeight="1">
      <c r="A3" s="7" t="s">
        <v>32</v>
      </c>
      <c r="B3" s="7" t="s">
        <v>25</v>
      </c>
      <c r="C3" s="7"/>
      <c r="D3" s="7"/>
      <c r="E3" s="7"/>
      <c r="F3" s="7" t="s">
        <v>72</v>
      </c>
      <c r="G3" s="2"/>
      <c r="H3" s="8"/>
      <c r="I3" s="8"/>
      <c r="J3" s="19"/>
      <c r="K3" s="19"/>
    </row>
    <row r="4" spans="1:13" s="3" customFormat="1" ht="24" customHeight="1">
      <c r="A4" s="9" t="s">
        <v>1</v>
      </c>
      <c r="B4" s="9" t="s">
        <v>54</v>
      </c>
      <c r="C4" s="5"/>
      <c r="D4" s="5"/>
      <c r="E4" s="5"/>
      <c r="F4" s="4"/>
      <c r="G4" s="17"/>
      <c r="H4" s="6"/>
      <c r="I4" s="17"/>
      <c r="J4" s="118"/>
      <c r="K4" s="117"/>
      <c r="L4" s="117"/>
      <c r="M4" s="117"/>
    </row>
    <row r="5" spans="1:13" s="3" customFormat="1" ht="24" customHeight="1">
      <c r="A5" s="10"/>
      <c r="B5" s="10"/>
      <c r="C5" s="11"/>
      <c r="D5" s="11"/>
      <c r="E5" s="11"/>
      <c r="F5" s="12"/>
      <c r="G5" s="92"/>
      <c r="H5" s="14"/>
      <c r="I5" s="14"/>
      <c r="J5" s="13"/>
      <c r="K5" s="13"/>
      <c r="L5" s="21"/>
      <c r="M5" s="13"/>
    </row>
    <row r="6" spans="1:13" s="3" customFormat="1" ht="24" customHeight="1" thickBot="1">
      <c r="A6" s="175"/>
      <c r="B6" s="175"/>
      <c r="C6" s="175"/>
      <c r="D6" s="175"/>
      <c r="E6" s="175"/>
      <c r="F6" s="175"/>
      <c r="G6" s="175"/>
      <c r="H6" s="175"/>
      <c r="I6" s="35"/>
      <c r="J6" s="35"/>
      <c r="K6" s="52"/>
      <c r="L6" s="53"/>
    </row>
    <row r="7" spans="1:13" s="3" customFormat="1" ht="24" customHeight="1">
      <c r="A7" s="57" t="s">
        <v>2</v>
      </c>
      <c r="B7" s="58" t="s">
        <v>3</v>
      </c>
      <c r="C7" s="176" t="s">
        <v>4</v>
      </c>
      <c r="D7" s="177"/>
      <c r="E7" s="177"/>
      <c r="F7" s="204"/>
      <c r="G7" s="93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4" customHeight="1">
      <c r="A8" s="249" t="s">
        <v>70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1"/>
    </row>
    <row r="9" spans="1:13" ht="24" customHeight="1">
      <c r="A9" s="253">
        <v>1</v>
      </c>
      <c r="B9" s="226" t="s">
        <v>95</v>
      </c>
      <c r="C9" s="243" t="s">
        <v>142</v>
      </c>
      <c r="D9" s="244"/>
      <c r="E9" s="244"/>
      <c r="F9" s="245"/>
      <c r="G9" s="150">
        <v>144.5</v>
      </c>
      <c r="H9" s="151" t="s">
        <v>57</v>
      </c>
      <c r="I9" s="81">
        <v>1</v>
      </c>
      <c r="J9" s="81">
        <v>1</v>
      </c>
      <c r="K9" s="81">
        <v>1</v>
      </c>
      <c r="L9" s="91">
        <f t="shared" ref="L9:L12" si="0">G9*J9*K9</f>
        <v>144.5</v>
      </c>
      <c r="M9" s="220">
        <f>SUM(L9:L12)</f>
        <v>5384</v>
      </c>
    </row>
    <row r="10" spans="1:13" ht="24" customHeight="1">
      <c r="A10" s="254"/>
      <c r="B10" s="252"/>
      <c r="C10" s="243" t="s">
        <v>143</v>
      </c>
      <c r="D10" s="244"/>
      <c r="E10" s="244"/>
      <c r="F10" s="245"/>
      <c r="G10" s="152">
        <v>139.5</v>
      </c>
      <c r="H10" s="153" t="s">
        <v>57</v>
      </c>
      <c r="I10" s="81">
        <v>1</v>
      </c>
      <c r="J10" s="81">
        <v>1</v>
      </c>
      <c r="K10" s="81">
        <v>1</v>
      </c>
      <c r="L10" s="91">
        <f t="shared" si="0"/>
        <v>139.5</v>
      </c>
      <c r="M10" s="220"/>
    </row>
    <row r="11" spans="1:13" ht="24" customHeight="1">
      <c r="A11" s="255"/>
      <c r="B11" s="227"/>
      <c r="C11" s="246" t="s">
        <v>144</v>
      </c>
      <c r="D11" s="247"/>
      <c r="E11" s="247"/>
      <c r="F11" s="248"/>
      <c r="G11" s="94">
        <v>800</v>
      </c>
      <c r="H11" s="80" t="s">
        <v>73</v>
      </c>
      <c r="I11" s="81">
        <v>1</v>
      </c>
      <c r="J11" s="81">
        <v>3</v>
      </c>
      <c r="K11" s="81">
        <v>1</v>
      </c>
      <c r="L11" s="91">
        <f t="shared" si="0"/>
        <v>2400</v>
      </c>
      <c r="M11" s="220"/>
    </row>
    <row r="12" spans="1:13" ht="24" customHeight="1" thickBot="1">
      <c r="A12" s="90">
        <v>2</v>
      </c>
      <c r="B12" s="103" t="s">
        <v>91</v>
      </c>
      <c r="C12" s="228" t="s">
        <v>156</v>
      </c>
      <c r="D12" s="229"/>
      <c r="E12" s="229"/>
      <c r="F12" s="230"/>
      <c r="G12" s="94">
        <v>2700</v>
      </c>
      <c r="H12" s="80" t="s">
        <v>76</v>
      </c>
      <c r="I12" s="81">
        <v>1</v>
      </c>
      <c r="J12" s="81">
        <v>1</v>
      </c>
      <c r="K12" s="81">
        <v>1</v>
      </c>
      <c r="L12" s="91">
        <f t="shared" si="0"/>
        <v>2700</v>
      </c>
      <c r="M12" s="221"/>
    </row>
    <row r="13" spans="1:13" s="3" customFormat="1" ht="24" customHeight="1" thickBot="1">
      <c r="A13" s="213" t="s">
        <v>13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5"/>
      <c r="M13" s="63">
        <f>M9</f>
        <v>5384</v>
      </c>
    </row>
    <row r="14" spans="1:13" s="3" customFormat="1" ht="24" customHeight="1" thickTop="1">
      <c r="A14" s="24" t="s">
        <v>15</v>
      </c>
      <c r="B14" s="25" t="s">
        <v>71</v>
      </c>
      <c r="C14" s="40"/>
      <c r="D14" s="40"/>
      <c r="E14" s="40"/>
      <c r="F14" s="40"/>
      <c r="G14" s="95"/>
      <c r="H14" s="26"/>
      <c r="I14" s="26"/>
      <c r="J14" s="26"/>
      <c r="K14" s="26"/>
      <c r="L14" s="55"/>
      <c r="M14" s="65"/>
    </row>
    <row r="15" spans="1:13" s="3" customFormat="1" ht="24" customHeight="1">
      <c r="A15" s="42"/>
      <c r="B15" s="25" t="s">
        <v>42</v>
      </c>
      <c r="C15" s="40"/>
      <c r="D15" s="40"/>
      <c r="E15" s="40"/>
      <c r="F15" s="40"/>
      <c r="G15" s="95"/>
      <c r="H15" s="26"/>
      <c r="I15" s="26"/>
      <c r="J15" s="26"/>
      <c r="K15" s="26"/>
      <c r="L15" s="55"/>
      <c r="M15" s="66"/>
    </row>
    <row r="16" spans="1:13" s="3" customFormat="1" ht="24" customHeight="1">
      <c r="A16" s="42"/>
      <c r="B16" s="25" t="s">
        <v>24</v>
      </c>
      <c r="C16" s="40"/>
      <c r="D16" s="40"/>
      <c r="E16" s="40"/>
      <c r="F16" s="40"/>
      <c r="G16" s="95"/>
      <c r="H16" s="26"/>
      <c r="I16" s="26"/>
      <c r="J16" s="26"/>
      <c r="K16" s="26"/>
      <c r="L16" s="41"/>
      <c r="M16" s="67"/>
    </row>
    <row r="17" spans="1:13" s="3" customFormat="1" ht="24" customHeight="1" thickBot="1">
      <c r="A17" s="43"/>
      <c r="B17" s="44" t="s">
        <v>38</v>
      </c>
      <c r="C17" s="45"/>
      <c r="D17" s="45"/>
      <c r="E17" s="45"/>
      <c r="F17" s="45"/>
      <c r="G17" s="96"/>
      <c r="H17" s="47"/>
      <c r="I17" s="47"/>
      <c r="J17" s="47"/>
      <c r="K17" s="47"/>
      <c r="L17" s="46"/>
      <c r="M17" s="68"/>
    </row>
  </sheetData>
  <mergeCells count="12">
    <mergeCell ref="A13:L13"/>
    <mergeCell ref="C12:F12"/>
    <mergeCell ref="C10:F10"/>
    <mergeCell ref="C11:F11"/>
    <mergeCell ref="A1:K1"/>
    <mergeCell ref="A6:H6"/>
    <mergeCell ref="C7:F7"/>
    <mergeCell ref="A8:M8"/>
    <mergeCell ref="M9:M12"/>
    <mergeCell ref="C9:F9"/>
    <mergeCell ref="B9:B11"/>
    <mergeCell ref="A9:A1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整体费用</vt:lpstr>
      <vt:lpstr>普通场（12月6日-8日鼓楼医院）</vt:lpstr>
      <vt:lpstr>消耗性物料</vt:lpstr>
      <vt:lpstr>差旅+追加费用</vt:lpstr>
      <vt:lpstr>整体费用!Print_Area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Microsoft Office User</cp:lastModifiedBy>
  <cp:lastPrinted>2019-11-14T09:24:51Z</cp:lastPrinted>
  <dcterms:created xsi:type="dcterms:W3CDTF">1996-12-17T01:32:00Z</dcterms:created>
  <dcterms:modified xsi:type="dcterms:W3CDTF">2019-12-11T08:01:20Z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