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80" windowHeight="9920" activeTab="2"/>
  </bookViews>
  <sheets>
    <sheet name="Summary" sheetId="9" r:id="rId1"/>
    <sheet name="Medical" sheetId="13" r:id="rId2"/>
    <sheet name="Creative" sheetId="14" r:id="rId3"/>
  </sheets>
  <definedNames>
    <definedName name="_xlnm.Print_Area" localSheetId="0">Summary!$A$1:$D$17</definedName>
    <definedName name="_xlnm.Print_Area" localSheetId="1">Medical!$A$1:$J$24</definedName>
    <definedName name="_xlnm.Print_Area" localSheetId="2">Creative!$A$1:$J$12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<sst xmlns="http://schemas.openxmlformats.org/spreadsheetml/2006/main" count="99" uniqueCount="49">
  <si>
    <t xml:space="preserve">Quotation </t>
  </si>
  <si>
    <t>Client:</t>
  </si>
  <si>
    <t>阿斯利康</t>
  </si>
  <si>
    <t xml:space="preserve">Project Name: </t>
  </si>
  <si>
    <t>2025年Q3乳腺癌医学物料制作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</si>
  <si>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</si>
  <si>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</si>
  <si>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</si>
  <si>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</si>
  <si>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</si>
  <si>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</si>
  <si>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</si>
  <si>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Medical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</si>
  <si>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</si>
  <si>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</si>
  <si>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</si>
  <si>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</si>
  <si>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</si>
  <si>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</si>
  <si>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</si>
  <si>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</si>
  <si>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</si>
  <si>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</si>
  <si>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HR+ 乳腺癌领域核心研究制作2套全国会幻灯、3套科室会幻灯（每套包含1个PPT模版，幻灯制作50页，美化50页）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</si>
  <si>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</si>
  <si>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</si>
  <si>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</si>
  <si>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</si>
  <si>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科室会幻灯(new work)</t>
  </si>
  <si>
    <t>封面以及封底不计数，包括医学编辑及适量文献检索（每套幻灯至少3-5篇文献，额外或特需的文献检索或下载可参考“其他附加内容”分别报价）</t>
  </si>
  <si>
    <t>2025 rate card</t>
  </si>
  <si>
    <t>主题词检索(new work)</t>
  </si>
  <si>
    <t>根据主题词对相关文献进行检索、阅读、汇总</t>
  </si>
  <si>
    <t>个</t>
  </si>
  <si>
    <t>中文原文下载</t>
  </si>
  <si>
    <t>篇</t>
  </si>
  <si>
    <t>英文原文下载</t>
  </si>
  <si>
    <t>PPT模板(new work)</t>
  </si>
  <si>
    <t>根据已有KV进行排版及PPT母版格式设定</t>
  </si>
  <si>
    <t>套</t>
  </si>
  <si>
    <t>PPT美化(普通美化)(new work)</t>
  </si>
  <si>
    <t>使用PPT重绘图表、字体设定、动作设定等</t>
  </si>
  <si>
    <t>小计：</t>
  </si>
  <si>
    <t>HR+ 乳腺癌领域新进展传播图文撰写（预计10篇，每篇约6屏，文案预计每篇4页）</t>
  </si>
  <si>
    <t>Newsletter(new work)</t>
  </si>
  <si>
    <t xml:space="preserve">Newsletter或医学内容海报（不含传统海报、活动海报），包括设计、排版、完稿，单页尺寸A4 </t>
  </si>
  <si>
    <t>HR+ 乳腺癌领域新进展传播图文（预计10篇，每篇约6屏）</t>
  </si>
  <si>
    <t>手绘长图文（简单）</t>
  </si>
  <si>
    <t>含单个手绘人物形象设计，完稿（不含租图费）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</si>
</sst>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80008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8" borderId="24" applyNumberFormat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24" fillId="9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0" fillId="0" borderId="0" xfId="55"/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56" applyFont="1" applyAlignment="1">
      <alignment vertical="center" wrapText="1"/>
    </xf>
    <xf numFmtId="0" fontId="3" fillId="0" borderId="0" xfId="56" applyFont="1" applyAlignment="1">
      <alignment horizontal="left"/>
    </xf>
    <xf numFmtId="0" fontId="3" fillId="0" borderId="0" xfId="56" applyFont="1" applyAlignment="1">
      <alignment wrapText="1"/>
    </xf>
    <xf numFmtId="0" fontId="2" fillId="0" borderId="0" xfId="56" applyFont="1" applyAlignment="1">
      <alignment vertical="center"/>
    </xf>
    <xf numFmtId="0" fontId="4" fillId="0" borderId="0" xfId="0" applyFont="1">
      <alignment vertical="center"/>
    </xf>
    <xf numFmtId="14" fontId="3" fillId="0" borderId="0" xfId="56" applyNumberFormat="1" applyFont="1" applyAlignment="1">
      <alignment horizontal="left" vertical="center"/>
    </xf>
    <xf numFmtId="0" fontId="2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176" fontId="2" fillId="3" borderId="7" xfId="56" applyNumberFormat="1" applyFont="1" applyFill="1" applyBorder="1" applyAlignment="1">
      <alignment horizontal="right" vertical="center"/>
    </xf>
    <xf numFmtId="176" fontId="2" fillId="3" borderId="8" xfId="56" applyNumberFormat="1" applyFont="1" applyFill="1" applyBorder="1" applyAlignment="1">
      <alignment horizontal="right" vertical="center"/>
    </xf>
    <xf numFmtId="176" fontId="2" fillId="3" borderId="9" xfId="56" applyNumberFormat="1" applyFont="1" applyFill="1" applyBorder="1" applyAlignment="1">
      <alignment horizontal="right" vertical="center"/>
    </xf>
    <xf numFmtId="176" fontId="2" fillId="3" borderId="10" xfId="56" applyNumberFormat="1" applyFont="1" applyFill="1" applyBorder="1" applyAlignment="1">
      <alignment horizontal="right" vertical="center"/>
    </xf>
    <xf numFmtId="176" fontId="3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2" fillId="3" borderId="12" xfId="56" applyNumberFormat="1" applyFont="1" applyFill="1" applyBorder="1" applyAlignment="1">
      <alignment horizontal="right" vertical="center"/>
    </xf>
    <xf numFmtId="0" fontId="5" fillId="0" borderId="13" xfId="56" applyFont="1" applyBorder="1" applyAlignment="1">
      <alignment horizontal="center" vertical="center"/>
    </xf>
    <xf numFmtId="0" fontId="5" fillId="2" borderId="14" xfId="56" applyFont="1" applyFill="1" applyBorder="1" applyAlignment="1">
      <alignment horizontal="left" vertical="center"/>
    </xf>
    <xf numFmtId="37" fontId="7" fillId="0" borderId="15" xfId="1" applyNumberFormat="1" applyFont="1" applyFill="1" applyBorder="1" applyAlignment="1">
      <alignment horizontal="center" vertical="center" wrapText="1"/>
    </xf>
    <xf numFmtId="177" fontId="2" fillId="3" borderId="16" xfId="56" applyNumberFormat="1" applyFont="1" applyFill="1" applyBorder="1" applyAlignment="1">
      <alignment horizontal="right" vertical="center"/>
    </xf>
    <xf numFmtId="178" fontId="2" fillId="3" borderId="17" xfId="56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horizontal="left" vertical="center"/>
    </xf>
    <xf numFmtId="0" fontId="8" fillId="0" borderId="0" xfId="6" applyNumberFormat="1" applyFont="1" applyFill="1" applyBorder="1" applyAlignment="1" applyProtection="1">
      <alignment horizontal="left"/>
    </xf>
    <xf numFmtId="0" fontId="2" fillId="2" borderId="3" xfId="56" applyFont="1" applyFill="1" applyBorder="1" applyAlignment="1">
      <alignment horizontal="left" vertical="center"/>
    </xf>
    <xf numFmtId="0" fontId="2" fillId="2" borderId="14" xfId="56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5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center" wrapText="1"/>
    </xf>
    <xf numFmtId="178" fontId="2" fillId="5" borderId="19" xfId="1" applyNumberFormat="1" applyFont="1" applyFill="1" applyBorder="1" applyAlignment="1">
      <alignment horizontal="right" vertical="center"/>
    </xf>
    <xf numFmtId="176" fontId="2" fillId="3" borderId="5" xfId="56" applyNumberFormat="1" applyFont="1" applyFill="1" applyBorder="1" applyAlignment="1">
      <alignment horizontal="right" vertical="center"/>
    </xf>
    <xf numFmtId="178" fontId="2" fillId="3" borderId="15" xfId="56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2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4"/>
  <sheetViews>
    <sheetView view="pageBreakPreview" zoomScaleNormal="100" workbookViewId="0">
      <selection activeCell="C3" sqref="C3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</cols>
  <sheetData>
    <row r="1" ht="37.5" customHeight="1" spans="2:3">
      <c r="B1" s="2" t="s">
        <v>0</v>
      </c>
      <c r="C1" s="2"/>
    </row>
    <row r="2" spans="2:3">
      <c r="B2" s="3" t="s">
        <v>1</v>
      </c>
      <c r="C2" s="6" t="s">
        <v>2</v>
      </c>
    </row>
    <row r="3" spans="2:3">
      <c r="B3" s="3" t="s">
        <v>3</v>
      </c>
      <c r="C3" s="6" t="s">
        <v>4</v>
      </c>
    </row>
    <row r="4" s="1" customFormat="1" ht="16.5" customHeight="1" spans="2:3">
      <c r="B4" s="8" t="s">
        <v>5</v>
      </c>
      <c r="C4" s="36" t="s">
        <v>6</v>
      </c>
    </row>
    <row r="5" s="1" customFormat="1" ht="16.5" customHeight="1" spans="2:3">
      <c r="B5" s="8" t="s">
        <v>7</v>
      </c>
      <c r="C5" s="10">
        <v>45874</v>
      </c>
    </row>
    <row r="6" s="1" customFormat="1" ht="16.5" customHeight="1" spans="2:3">
      <c r="B6" s="11"/>
      <c r="C6" s="11"/>
    </row>
    <row r="7" s="1" customFormat="1" ht="30.75" customHeight="1" spans="2:3">
      <c r="B7" s="12" t="s">
        <v>8</v>
      </c>
      <c r="C7" s="29" t="s">
        <v>9</v>
      </c>
    </row>
    <row r="8" s="1" customFormat="1" spans="2:3">
      <c r="B8" s="37" t="s">
        <v>10</v>
      </c>
      <c r="C8" s="38"/>
    </row>
    <row r="9" spans="2:3">
      <c r="B9" s="39" t="s">
        <v>11</v>
      </c>
      <c r="C9" s="40">
        <f>Medical!I23</f>
        <v>199150</v>
      </c>
    </row>
    <row r="10" s="1" customFormat="1" spans="2:3">
      <c r="B10" s="37" t="s">
        <v>12</v>
      </c>
      <c r="C10" s="38"/>
    </row>
    <row r="11" customFormat="1" spans="2:3">
      <c r="B11" s="39" t="s">
        <v>11</v>
      </c>
      <c r="C11" s="40">
        <f>Creative!I11</f>
        <v>90000</v>
      </c>
    </row>
    <row r="12" ht="3.75" customHeight="1" spans="2:3">
      <c r="B12" s="41"/>
      <c r="C12" s="42"/>
    </row>
    <row r="13" spans="2:3">
      <c r="B13" s="43" t="s">
        <v>11</v>
      </c>
      <c r="C13" s="44">
        <f>C9+C11</f>
        <v>289150</v>
      </c>
    </row>
    <row r="14" spans="2:3">
      <c r="B14" s="43" t="s">
        <v>13</v>
      </c>
      <c r="C14" s="44">
        <f>C13*0.06</f>
        <v>17349</v>
      </c>
    </row>
    <row r="15" spans="2:3">
      <c r="B15" s="45" t="s">
        <v>14</v>
      </c>
      <c r="C15" s="46">
        <f>C13+C14</f>
        <v>306499</v>
      </c>
    </row>
    <row r="16" spans="2:3">
      <c r="B16" s="47"/>
      <c r="C16" s="48"/>
    </row>
    <row r="19" spans="2:2">
      <c r="B19" s="49"/>
    </row>
    <row r="20" spans="2:2">
      <c r="B20" s="50"/>
    </row>
    <row r="21" spans="2:2">
      <c r="B21" s="50"/>
    </row>
    <row r="22" spans="2:2">
      <c r="B22" s="50"/>
    </row>
    <row r="23" spans="2:2">
      <c r="B23" s="50"/>
    </row>
    <row r="24" spans="2:2">
      <c r="B24" s="50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3"/>
  <sheetViews>
    <sheetView view="pageBreakPreview" zoomScale="64" zoomScaleNormal="120" workbookViewId="0">
      <selection activeCell="G27" sqref="G27"/>
    </sheetView>
  </sheetViews>
  <sheetFormatPr defaultColWidth="8.875" defaultRowHeight="17.6"/>
  <cols>
    <col min="1" max="1" width="5.125" customWidth="1"/>
    <col min="2" max="2" width="28.125" customWidth="1"/>
    <col min="3" max="3" width="35.2232142857143" style="34" customWidth="1"/>
    <col min="4" max="4" width="18" style="34" customWidth="1"/>
    <col min="5" max="5" width="15.625" style="34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2" t="s">
        <v>15</v>
      </c>
      <c r="C1" s="2"/>
      <c r="D1" s="2"/>
      <c r="E1" s="2"/>
      <c r="F1" s="2"/>
      <c r="G1" s="2"/>
      <c r="H1" s="2"/>
      <c r="I1" s="2"/>
    </row>
    <row r="2" spans="2:9">
      <c r="B2" s="3" t="s">
        <v>1</v>
      </c>
      <c r="C2" s="4" t="str">
        <f>Summary!C2</f>
        <v>阿斯利康</v>
      </c>
      <c r="D2" s="5"/>
      <c r="E2" s="5"/>
      <c r="F2" s="23"/>
      <c r="G2" s="23"/>
      <c r="H2" s="23"/>
      <c r="I2" s="23"/>
    </row>
    <row r="3" spans="2:9">
      <c r="B3" s="3" t="s">
        <v>3</v>
      </c>
      <c r="C3" s="6" t="str">
        <f>Summary!C3</f>
        <v>2025年Q3乳腺癌医学物料制作</v>
      </c>
      <c r="D3" s="7"/>
      <c r="E3" s="7"/>
      <c r="F3" s="23"/>
      <c r="G3" s="23"/>
      <c r="H3" s="23"/>
      <c r="I3" s="23"/>
    </row>
    <row r="4" s="1" customFormat="1" ht="16.5" customHeight="1" spans="2:9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</row>
    <row r="5" s="1" customFormat="1" ht="16.5" customHeight="1" spans="2:9">
      <c r="B5" s="8" t="s">
        <v>7</v>
      </c>
      <c r="C5" s="10">
        <f>Summary!C5</f>
        <v>45874</v>
      </c>
      <c r="D5" s="8"/>
      <c r="E5" s="8"/>
      <c r="F5" s="8"/>
      <c r="G5" s="8"/>
      <c r="H5" s="8"/>
      <c r="I5" s="8"/>
    </row>
    <row r="6" s="1" customFormat="1" ht="16.5" customHeight="1" spans="2:9">
      <c r="B6" s="11"/>
      <c r="C6" s="11"/>
      <c r="D6" s="11"/>
      <c r="E6" s="11"/>
      <c r="F6" s="11"/>
      <c r="G6" s="11"/>
      <c r="H6" s="11"/>
      <c r="I6" s="11"/>
    </row>
    <row r="7" s="1" customFormat="1" ht="34" spans="2:9">
      <c r="B7" s="12" t="s">
        <v>8</v>
      </c>
      <c r="C7" s="13" t="s">
        <v>16</v>
      </c>
      <c r="D7" s="13" t="s">
        <v>17</v>
      </c>
      <c r="E7" s="13" t="s">
        <v>18</v>
      </c>
      <c r="F7" s="24" t="s">
        <v>19</v>
      </c>
      <c r="G7" s="24" t="s">
        <v>20</v>
      </c>
      <c r="H7" s="24" t="s">
        <v>21</v>
      </c>
      <c r="I7" s="29" t="s">
        <v>22</v>
      </c>
    </row>
    <row r="8" s="1" customFormat="1" ht="33" customHeight="1" spans="2:9">
      <c r="B8" s="14" t="s">
        <v>23</v>
      </c>
      <c r="C8" s="15"/>
      <c r="D8" s="15"/>
      <c r="E8" s="15"/>
      <c r="F8" s="15"/>
      <c r="G8" s="15"/>
      <c r="H8" s="15"/>
      <c r="I8" s="30"/>
    </row>
    <row r="9" s="1" customFormat="1" ht="68" spans="2:9">
      <c r="B9" s="16" t="s">
        <v>24</v>
      </c>
      <c r="C9" s="17" t="s">
        <v>25</v>
      </c>
      <c r="D9" s="18" t="s">
        <v>26</v>
      </c>
      <c r="E9" s="18"/>
      <c r="F9" s="25">
        <v>657</v>
      </c>
      <c r="G9" s="26" t="s">
        <v>27</v>
      </c>
      <c r="H9" s="27">
        <v>100</v>
      </c>
      <c r="I9" s="31">
        <f>F9*H9</f>
        <v>65700</v>
      </c>
    </row>
    <row r="10" s="1" customFormat="1" ht="25" customHeight="1" spans="2:9">
      <c r="B10" s="16" t="s">
        <v>28</v>
      </c>
      <c r="C10" s="17" t="s">
        <v>29</v>
      </c>
      <c r="D10" s="18" t="s">
        <v>30</v>
      </c>
      <c r="E10" s="18"/>
      <c r="F10" s="25">
        <v>523</v>
      </c>
      <c r="G10" s="26" t="s">
        <v>27</v>
      </c>
      <c r="H10" s="27">
        <v>150</v>
      </c>
      <c r="I10" s="31">
        <f>F10*H10</f>
        <v>78450</v>
      </c>
    </row>
    <row r="11" s="1" customFormat="1" ht="25" customHeight="1" spans="2:9">
      <c r="B11" s="16" t="s">
        <v>31</v>
      </c>
      <c r="C11" s="17" t="s">
        <v>32</v>
      </c>
      <c r="D11" s="18" t="s">
        <v>26</v>
      </c>
      <c r="E11" s="18"/>
      <c r="F11" s="25">
        <v>20</v>
      </c>
      <c r="G11" s="26" t="s">
        <v>33</v>
      </c>
      <c r="H11" s="27">
        <v>250</v>
      </c>
      <c r="I11" s="31">
        <f>F11*H11</f>
        <v>5000</v>
      </c>
    </row>
    <row r="12" s="1" customFormat="1" spans="2:9">
      <c r="B12" s="16" t="s">
        <v>34</v>
      </c>
      <c r="C12" s="16" t="s">
        <v>34</v>
      </c>
      <c r="D12" s="18" t="s">
        <v>26</v>
      </c>
      <c r="E12" s="18"/>
      <c r="F12" s="25">
        <v>7</v>
      </c>
      <c r="G12" s="26" t="s">
        <v>35</v>
      </c>
      <c r="H12" s="27">
        <v>200</v>
      </c>
      <c r="I12" s="31">
        <f>F12*H12</f>
        <v>1400</v>
      </c>
    </row>
    <row r="13" s="1" customFormat="1" spans="2:9">
      <c r="B13" s="16" t="s">
        <v>36</v>
      </c>
      <c r="C13" s="16" t="s">
        <v>36</v>
      </c>
      <c r="D13" s="18" t="s">
        <v>26</v>
      </c>
      <c r="E13" s="18"/>
      <c r="F13" s="25">
        <v>10</v>
      </c>
      <c r="G13" s="26" t="s">
        <v>35</v>
      </c>
      <c r="H13" s="27">
        <v>300</v>
      </c>
      <c r="I13" s="31">
        <f>F13*H13</f>
        <v>3000</v>
      </c>
    </row>
    <row r="14" customFormat="1" spans="2:9">
      <c r="B14" s="16" t="s">
        <v>37</v>
      </c>
      <c r="C14" s="35" t="s">
        <v>38</v>
      </c>
      <c r="D14" s="18" t="s">
        <v>26</v>
      </c>
      <c r="E14" s="18"/>
      <c r="F14" s="25">
        <v>450</v>
      </c>
      <c r="G14" s="26" t="s">
        <v>39</v>
      </c>
      <c r="H14" s="26">
        <v>5</v>
      </c>
      <c r="I14" s="31">
        <f>F14*H14</f>
        <v>2250</v>
      </c>
    </row>
    <row r="15" customFormat="1" spans="2:9">
      <c r="B15" s="16" t="s">
        <v>40</v>
      </c>
      <c r="C15" s="35" t="s">
        <v>41</v>
      </c>
      <c r="D15" s="18" t="s">
        <v>26</v>
      </c>
      <c r="E15" s="18"/>
      <c r="F15" s="25">
        <v>50</v>
      </c>
      <c r="G15" s="26" t="s">
        <v>27</v>
      </c>
      <c r="H15" s="27">
        <v>250</v>
      </c>
      <c r="I15" s="31">
        <f>F15*H15</f>
        <v>12500</v>
      </c>
    </row>
    <row r="16" ht="18.35" spans="2:9">
      <c r="B16" s="19" t="s">
        <v>42</v>
      </c>
      <c r="C16" s="20"/>
      <c r="D16" s="20"/>
      <c r="E16" s="20"/>
      <c r="F16" s="20"/>
      <c r="G16" s="20"/>
      <c r="H16" s="28"/>
      <c r="I16" s="32">
        <f>SUM(I9:I15)</f>
        <v>168300</v>
      </c>
    </row>
    <row r="17" s="1" customFormat="1" ht="33" customHeight="1" spans="2:9">
      <c r="B17" s="14" t="s">
        <v>43</v>
      </c>
      <c r="C17" s="15"/>
      <c r="D17" s="15"/>
      <c r="E17" s="15"/>
      <c r="F17" s="15"/>
      <c r="G17" s="15"/>
      <c r="H17" s="15"/>
      <c r="I17" s="30"/>
    </row>
    <row r="18" s="1" customFormat="1" ht="41" spans="2:9">
      <c r="B18" s="16" t="s">
        <v>44</v>
      </c>
      <c r="C18" s="17" t="s">
        <v>45</v>
      </c>
      <c r="D18" s="18" t="s">
        <v>26</v>
      </c>
      <c r="E18" s="18"/>
      <c r="F18" s="25">
        <v>730</v>
      </c>
      <c r="G18" s="26" t="s">
        <v>27</v>
      </c>
      <c r="H18" s="27">
        <v>40</v>
      </c>
      <c r="I18" s="31">
        <f>F18*H18</f>
        <v>29200</v>
      </c>
    </row>
    <row r="19" s="1" customFormat="1" ht="25" customHeight="1" spans="2:9">
      <c r="B19" s="16" t="s">
        <v>31</v>
      </c>
      <c r="C19" s="17" t="s">
        <v>32</v>
      </c>
      <c r="D19" s="18" t="s">
        <v>26</v>
      </c>
      <c r="E19" s="18"/>
      <c r="F19" s="25">
        <v>20</v>
      </c>
      <c r="G19" s="26" t="s">
        <v>33</v>
      </c>
      <c r="H19" s="27">
        <v>40</v>
      </c>
      <c r="I19" s="31">
        <f>F19*H19</f>
        <v>800</v>
      </c>
    </row>
    <row r="20" s="1" customFormat="1" spans="2:9">
      <c r="B20" s="16" t="s">
        <v>34</v>
      </c>
      <c r="C20" s="16" t="s">
        <v>34</v>
      </c>
      <c r="D20" s="18" t="s">
        <v>26</v>
      </c>
      <c r="E20" s="18"/>
      <c r="F20" s="25">
        <v>7</v>
      </c>
      <c r="G20" s="26" t="s">
        <v>35</v>
      </c>
      <c r="H20" s="27">
        <v>50</v>
      </c>
      <c r="I20" s="31">
        <f>F20*H20</f>
        <v>350</v>
      </c>
    </row>
    <row r="21" s="1" customFormat="1" spans="2:9">
      <c r="B21" s="16" t="s">
        <v>36</v>
      </c>
      <c r="C21" s="16" t="s">
        <v>36</v>
      </c>
      <c r="D21" s="18" t="s">
        <v>26</v>
      </c>
      <c r="E21" s="18"/>
      <c r="F21" s="25">
        <v>10</v>
      </c>
      <c r="G21" s="26" t="s">
        <v>35</v>
      </c>
      <c r="H21" s="27">
        <v>50</v>
      </c>
      <c r="I21" s="31">
        <f>F21*H21</f>
        <v>500</v>
      </c>
    </row>
    <row r="22" customFormat="1" spans="2:9">
      <c r="B22" s="19" t="s">
        <v>42</v>
      </c>
      <c r="C22" s="20"/>
      <c r="D22" s="20"/>
      <c r="E22" s="20"/>
      <c r="F22" s="20"/>
      <c r="G22" s="20"/>
      <c r="H22" s="28"/>
      <c r="I22" s="32">
        <f>SUM(I18:I21)</f>
        <v>30850</v>
      </c>
    </row>
    <row r="23" spans="2:9">
      <c r="B23" s="21" t="s">
        <v>11</v>
      </c>
      <c r="C23" s="22"/>
      <c r="D23" s="22"/>
      <c r="E23" s="22"/>
      <c r="F23" s="22"/>
      <c r="G23" s="22"/>
      <c r="H23" s="22"/>
      <c r="I23" s="33">
        <f>I16+I22</f>
        <v>199150</v>
      </c>
    </row>
  </sheetData>
  <mergeCells count="6">
    <mergeCell ref="B1:I1"/>
    <mergeCell ref="B8:I8"/>
    <mergeCell ref="B16:H16"/>
    <mergeCell ref="B17:I17"/>
    <mergeCell ref="B22:H22"/>
    <mergeCell ref="B23:H23"/>
  </mergeCells>
  <printOptions horizontalCentered="1"/>
  <pageMargins left="0.236220472440945" right="0.236220472440945" top="0.748031496062992" bottom="0.748031496062992" header="0.31496062992126" footer="0.31496062992126"/>
  <pageSetup paperSize="1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1"/>
  <sheetViews>
    <sheetView tabSelected="1" view="pageBreakPreview" zoomScale="68" zoomScaleNormal="78" workbookViewId="0">
      <selection activeCell="K13" sqref="K13"/>
    </sheetView>
  </sheetViews>
  <sheetFormatPr defaultColWidth="9.14285714285714" defaultRowHeight="17.6"/>
  <cols>
    <col min="2" max="2" width="26.7767857142857" customWidth="1"/>
    <col min="3" max="3" width="53.1160714285714" customWidth="1"/>
    <col min="4" max="4" width="17.7053571428571" customWidth="1"/>
    <col min="9" max="9" width="11.5982142857143" customWidth="1"/>
  </cols>
  <sheetData>
    <row r="1" ht="37.5" customHeight="1" spans="2:9">
      <c r="B1" s="2" t="s">
        <v>15</v>
      </c>
      <c r="C1" s="2"/>
      <c r="D1" s="2"/>
      <c r="E1" s="2"/>
      <c r="F1" s="2"/>
      <c r="G1" s="2"/>
      <c r="H1" s="2"/>
      <c r="I1" s="2"/>
    </row>
    <row r="2" spans="2:9">
      <c r="B2" s="3" t="s">
        <v>1</v>
      </c>
      <c r="C2" s="4" t="str">
        <f>Summary!C2</f>
        <v>阿斯利康</v>
      </c>
      <c r="D2" s="5"/>
      <c r="E2" s="5"/>
      <c r="F2" s="23"/>
      <c r="G2" s="23"/>
      <c r="H2" s="23"/>
      <c r="I2" s="23"/>
    </row>
    <row r="3" spans="2:9">
      <c r="B3" s="3" t="s">
        <v>3</v>
      </c>
      <c r="C3" s="6" t="str">
        <f>Summary!C3</f>
        <v>2025年Q3乳腺癌医学物料制作</v>
      </c>
      <c r="D3" s="7"/>
      <c r="E3" s="7"/>
      <c r="F3" s="23"/>
      <c r="G3" s="23"/>
      <c r="H3" s="23"/>
      <c r="I3" s="23"/>
    </row>
    <row r="4" s="1" customFormat="1" ht="16.5" customHeight="1" spans="2:9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</row>
    <row r="5" s="1" customFormat="1" ht="16.5" customHeight="1" spans="2:9">
      <c r="B5" s="8" t="s">
        <v>7</v>
      </c>
      <c r="C5" s="10">
        <f>Summary!C5</f>
        <v>45874</v>
      </c>
      <c r="D5" s="8"/>
      <c r="E5" s="8"/>
      <c r="F5" s="8"/>
      <c r="G5" s="8"/>
      <c r="H5" s="8"/>
      <c r="I5" s="8"/>
    </row>
    <row r="6" s="1" customFormat="1" ht="16.5" customHeight="1" spans="2:9">
      <c r="B6" s="11"/>
      <c r="C6" s="11"/>
      <c r="D6" s="11"/>
      <c r="E6" s="11"/>
      <c r="F6" s="11"/>
      <c r="G6" s="11"/>
      <c r="H6" s="11"/>
      <c r="I6" s="11"/>
    </row>
    <row r="7" s="1" customFormat="1" ht="84" spans="2:9">
      <c r="B7" s="12" t="s">
        <v>8</v>
      </c>
      <c r="C7" s="13" t="s">
        <v>16</v>
      </c>
      <c r="D7" s="13" t="s">
        <v>17</v>
      </c>
      <c r="E7" s="13" t="s">
        <v>18</v>
      </c>
      <c r="F7" s="24" t="s">
        <v>19</v>
      </c>
      <c r="G7" s="24" t="s">
        <v>20</v>
      </c>
      <c r="H7" s="24" t="s">
        <v>21</v>
      </c>
      <c r="I7" s="29" t="s">
        <v>22</v>
      </c>
    </row>
    <row r="8" s="1" customFormat="1" ht="33" customHeight="1" spans="2:9">
      <c r="B8" s="14" t="s">
        <v>46</v>
      </c>
      <c r="C8" s="15"/>
      <c r="D8" s="15"/>
      <c r="E8" s="15"/>
      <c r="F8" s="15"/>
      <c r="G8" s="15"/>
      <c r="H8" s="15"/>
      <c r="I8" s="30"/>
    </row>
    <row r="9" s="1" customFormat="1" ht="82" customHeight="1" spans="2:9">
      <c r="B9" s="16" t="s">
        <v>47</v>
      </c>
      <c r="C9" s="17" t="s">
        <v>48</v>
      </c>
      <c r="D9" s="18" t="s">
        <v>26</v>
      </c>
      <c r="E9" s="18"/>
      <c r="F9" s="25">
        <v>1500</v>
      </c>
      <c r="G9" s="26" t="s">
        <v>27</v>
      </c>
      <c r="H9" s="27">
        <v>60</v>
      </c>
      <c r="I9" s="31">
        <f>F9*H9</f>
        <v>90000</v>
      </c>
    </row>
    <row r="10" customFormat="1" ht="18.35" spans="2:9">
      <c r="B10" s="19" t="s">
        <v>42</v>
      </c>
      <c r="C10" s="20"/>
      <c r="D10" s="20"/>
      <c r="E10" s="20"/>
      <c r="F10" s="20"/>
      <c r="G10" s="20"/>
      <c r="H10" s="28"/>
      <c r="I10" s="32">
        <f>SUM(I6:I9)</f>
        <v>90000</v>
      </c>
    </row>
    <row r="11" customFormat="1" ht="18.35" spans="2:9">
      <c r="B11" s="21" t="s">
        <v>11</v>
      </c>
      <c r="C11" s="22"/>
      <c r="D11" s="22"/>
      <c r="E11" s="22"/>
      <c r="F11" s="22"/>
      <c r="G11" s="22"/>
      <c r="H11" s="22"/>
      <c r="I11" s="33">
        <f>I4+I10</f>
        <v>90000</v>
      </c>
    </row>
  </sheetData>
  <mergeCells count="4">
    <mergeCell ref="B1:I1"/>
    <mergeCell ref="B8:I8"/>
    <mergeCell ref="B10:H10"/>
    <mergeCell ref="B11:H11"/>
  </mergeCells>
  <pageMargins left="0.75" right="0.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Creative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2016-07-04T01:42:00Z</dcterms:created>
  <cp:lastPrinted>2025-05-10T06:10:00Z</cp:lastPrinted>
  <dcterms:modified xsi:type="dcterms:W3CDTF">2025-08-05T11:07:52Z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A7AB17753BA034B66F7591687521CA63_43</vt:lpwstr>
  </property>
</Properties>
</file>