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k\Desktop\"/>
    </mc:Choice>
  </mc:AlternateContent>
  <xr:revisionPtr revIDLastSave="0" documentId="13_ncr:1_{C20FD9D4-9C1F-4C41-99B8-D6071DFAB61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ummary" sheetId="9" r:id="rId1"/>
    <sheet name="Medical" sheetId="11" r:id="rId2"/>
    <sheet name="Creative" sheetId="12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9" l="1"/>
  <c r="H9" i="7"/>
  <c r="I17" i="11"/>
  <c r="I16" i="11"/>
  <c r="I13" i="11"/>
  <c r="I12" i="11"/>
  <c r="I11" i="11"/>
  <c r="I10" i="12"/>
  <c r="I11" i="12" s="1"/>
  <c r="C11" i="9" s="1"/>
  <c r="I9" i="12"/>
  <c r="I10" i="11"/>
  <c r="I9" i="11"/>
  <c r="I14" i="11" l="1"/>
  <c r="I18" i="11" l="1"/>
  <c r="C9" i="9" s="1"/>
  <c r="E9" i="7" s="1"/>
  <c r="H10" i="7" s="1"/>
  <c r="C13" i="9" s="1"/>
  <c r="C15" i="9" l="1"/>
  <c r="C16" i="9" s="1"/>
  <c r="C17" i="9" s="1"/>
  <c r="C20" i="9"/>
</calcChain>
</file>

<file path=xl/sharedStrings.xml><?xml version="1.0" encoding="utf-8"?>
<sst xmlns="http://schemas.openxmlformats.org/spreadsheetml/2006/main" count="98" uniqueCount="47">
  <si>
    <t>Quotation</t>
  </si>
  <si>
    <t>Client:</t>
  </si>
  <si>
    <t>AstraZeneca</t>
  </si>
  <si>
    <t xml:space="preserve">Project Name: </t>
  </si>
  <si>
    <t>2024AZ重度哮喘治疗相关的学术服务支持</t>
  </si>
  <si>
    <t>Supplier Contact Information: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</si>
  <si>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</si>
  <si>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</si>
  <si>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</si>
  <si>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</si>
  <si>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</si>
  <si>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</si>
  <si>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</si>
  <si>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</si>
  <si>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</si>
  <si>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 Price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</si>
  <si>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</si>
  <si>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</si>
  <si>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</si>
  <si>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</si>
  <si>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</si>
  <si>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</si>
  <si>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</si>
  <si>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</si>
  <si>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1.2024AZ重度哮喘治疗相关的学术服务支持*30p*2套；
预估幻灯标题：
①重度哮喘的临床特征
②哮喘的治疗管理路径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</si>
  <si>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</si>
  <si>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</si>
  <si>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</si>
  <si>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</si>
  <si>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Sub-Total</t>
  </si>
  <si>
    <t>长图文*2篇*8屏</t>
  </si>
  <si>
    <t>屏</t>
  </si>
  <si>
    <t>项目管理/人员管理 
Service Fee/Staffing Fee</t>
  </si>
  <si>
    <t>项目管理费用 %</t>
  </si>
  <si>
    <t>含项目协调，(仅适用于牵涉到包含多个交付物，需要安排多个交付时间点，或多部门协调沟通的项目)；另必要的医学团队支持等</t>
  </si>
  <si>
    <t>%</t>
  </si>
  <si>
    <t>中文原文下载</t>
  </si>
  <si>
    <t>篇</t>
  </si>
  <si>
    <t>英文原文下载</t>
  </si>
  <si>
    <t>文献标注(new work)</t>
  </si>
  <si>
    <t>根据所提供素材整理、高亮</t>
  </si>
  <si>
    <t>销售培训幻灯(new work)</t>
    <phoneticPr fontId="17" type="noConversion"/>
  </si>
  <si>
    <t>2. 一图读懂*2篇*8屏</t>
  </si>
  <si>
    <t>Newsletter内容撰写(new work)</t>
  </si>
  <si>
    <t>包括医学编辑、适量文献检索、文案润色</t>
  </si>
  <si>
    <t>图文长图文</t>
  </si>
  <si>
    <t>含图表设计和文案，完稿（不含租图费）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</si>
</sst>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0.00_);[Red]\(0.00\)"/>
    <numFmt numFmtId="181" formatCode="\¥#,##0.00;[Red]\¥#,##0.00"/>
    <numFmt numFmtId="183" formatCode="#,##0.000000000000_);[Red]\(#,##0.000000000000\)"/>
  </numFmts>
  <fonts count="26" x14ac:knownFonts="1"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sz val="10"/>
      <color theme="1"/>
      <name val="微软雅黑"/>
      <charset val="134"/>
    </font>
    <font>
      <sz val="10"/>
      <name val="Arial"/>
      <family val="2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/>
    <xf numFmtId="0" fontId="16" fillId="0" borderId="0"/>
    <xf numFmtId="0" fontId="16" fillId="0" borderId="0"/>
  </cellStyleXfs>
  <cellXfs count="124">
    <xf numFmtId="0" fontId="0" fillId="0" borderId="0" xfId="0">
      <alignment vertical="center"/>
    </xf>
    <xf numFmtId="0" fontId="16" fillId="0" borderId="0" xfId="6"/>
    <xf numFmtId="0" fontId="0" fillId="0" borderId="0" xfId="0" applyAlignment="1">
      <alignment vertical="center" wrapText="1"/>
    </xf>
    <xf numFmtId="0" fontId="1" fillId="0" borderId="0" xfId="4" applyFont="1" applyAlignment="1">
      <alignment horizontal="center" vertical="center"/>
    </xf>
    <xf numFmtId="0" fontId="1" fillId="0" borderId="0" xfId="4" applyFont="1">
      <alignment vertical="center"/>
    </xf>
    <xf numFmtId="176" fontId="2" fillId="0" borderId="0" xfId="4" applyNumberFormat="1" applyFont="1" applyAlignment="1">
      <alignment horizontal="left"/>
    </xf>
    <xf numFmtId="0" fontId="2" fillId="0" borderId="0" xfId="8" applyFont="1" applyAlignment="1">
      <alignment vertical="center" wrapText="1"/>
    </xf>
    <xf numFmtId="176" fontId="2" fillId="0" borderId="0" xfId="4" applyNumberFormat="1" applyFont="1" applyAlignment="1">
      <alignment horizontal="center"/>
    </xf>
    <xf numFmtId="176" fontId="3" fillId="0" borderId="0" xfId="4" applyNumberFormat="1" applyFont="1" applyAlignment="1">
      <alignment horizontal="left"/>
    </xf>
    <xf numFmtId="0" fontId="2" fillId="0" borderId="0" xfId="8" applyFont="1" applyAlignment="1">
      <alignment wrapText="1"/>
    </xf>
    <xf numFmtId="0" fontId="1" fillId="0" borderId="0" xfId="8" applyFont="1" applyAlignment="1">
      <alignment vertical="center"/>
    </xf>
    <xf numFmtId="0" fontId="4" fillId="0" borderId="0" xfId="3" applyFill="1" applyBorder="1" applyAlignment="1">
      <alignment horizontal="left" vertical="center"/>
    </xf>
    <xf numFmtId="0" fontId="1" fillId="0" borderId="0" xfId="8" applyFont="1" applyAlignment="1">
      <alignment horizontal="left" vertical="center"/>
    </xf>
    <xf numFmtId="0" fontId="1" fillId="0" borderId="0" xfId="8" applyFont="1" applyAlignment="1">
      <alignment horizontal="right" vertical="center"/>
    </xf>
    <xf numFmtId="0" fontId="1" fillId="0" borderId="1" xfId="8" applyFont="1" applyBorder="1" applyAlignment="1">
      <alignment horizontal="center" vertical="center"/>
    </xf>
    <xf numFmtId="0" fontId="1" fillId="0" borderId="2" xfId="8" applyFont="1" applyBorder="1" applyAlignment="1">
      <alignment horizontal="center" vertical="center" wrapText="1"/>
    </xf>
    <xf numFmtId="0" fontId="1" fillId="0" borderId="2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7" fontId="2" fillId="0" borderId="5" xfId="7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37" fontId="5" fillId="0" borderId="6" xfId="1" applyNumberFormat="1" applyFont="1" applyFill="1" applyBorder="1" applyAlignment="1">
      <alignment horizontal="center" vertical="center"/>
    </xf>
    <xf numFmtId="178" fontId="1" fillId="4" borderId="10" xfId="8" applyNumberFormat="1" applyFont="1" applyFill="1" applyBorder="1" applyAlignment="1">
      <alignment horizontal="right" vertical="center"/>
    </xf>
    <xf numFmtId="176" fontId="1" fillId="0" borderId="0" xfId="4" applyNumberFormat="1" applyFont="1" applyAlignment="1"/>
    <xf numFmtId="176" fontId="1" fillId="0" borderId="0" xfId="4" applyNumberFormat="1" applyFont="1" applyAlignment="1">
      <alignment wrapText="1"/>
    </xf>
    <xf numFmtId="0" fontId="1" fillId="0" borderId="0" xfId="4" applyFont="1" applyAlignment="1">
      <alignment horizontal="left" vertical="center"/>
    </xf>
    <xf numFmtId="176" fontId="6" fillId="0" borderId="0" xfId="4" applyNumberFormat="1" applyFont="1" applyAlignment="1">
      <alignment horizontal="left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left" vertical="center"/>
    </xf>
    <xf numFmtId="176" fontId="6" fillId="0" borderId="0" xfId="4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7" fillId="0" borderId="11" xfId="8" applyFont="1" applyBorder="1" applyAlignment="1">
      <alignment horizontal="center" vertical="center"/>
    </xf>
    <xf numFmtId="0" fontId="7" fillId="0" borderId="5" xfId="8" applyFont="1" applyBorder="1" applyAlignment="1">
      <alignment horizontal="center" vertical="center" wrapText="1"/>
    </xf>
    <xf numFmtId="179" fontId="7" fillId="0" borderId="5" xfId="8" applyNumberFormat="1" applyFont="1" applyBorder="1" applyAlignment="1">
      <alignment horizontal="center" vertical="center"/>
    </xf>
    <xf numFmtId="0" fontId="7" fillId="0" borderId="5" xfId="8" applyFont="1" applyBorder="1" applyAlignment="1">
      <alignment horizontal="center" vertical="center"/>
    </xf>
    <xf numFmtId="0" fontId="1" fillId="5" borderId="12" xfId="8" applyFont="1" applyFill="1" applyBorder="1" applyAlignment="1">
      <alignment horizontal="left" vertical="center" wrapText="1"/>
    </xf>
    <xf numFmtId="0" fontId="1" fillId="5" borderId="5" xfId="8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180" fontId="2" fillId="0" borderId="13" xfId="7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177" fontId="2" fillId="0" borderId="14" xfId="7" applyNumberFormat="1" applyFont="1" applyBorder="1" applyAlignment="1">
      <alignment horizontal="center" vertical="center"/>
    </xf>
    <xf numFmtId="37" fontId="5" fillId="0" borderId="15" xfId="1" applyNumberFormat="1" applyFont="1" applyFill="1" applyBorder="1" applyAlignment="1">
      <alignment horizontal="center" vertical="center"/>
    </xf>
    <xf numFmtId="37" fontId="8" fillId="0" borderId="13" xfId="1" applyNumberFormat="1" applyFont="1" applyFill="1" applyBorder="1" applyAlignment="1">
      <alignment horizontal="center" vertical="center"/>
    </xf>
    <xf numFmtId="181" fontId="1" fillId="0" borderId="5" xfId="1" applyNumberFormat="1" applyFont="1" applyFill="1" applyBorder="1" applyAlignment="1">
      <alignment horizontal="center" vertical="center"/>
    </xf>
    <xf numFmtId="178" fontId="1" fillId="4" borderId="5" xfId="8" applyNumberFormat="1" applyFont="1" applyFill="1" applyBorder="1" applyAlignment="1">
      <alignment horizontal="center" vertical="center"/>
    </xf>
    <xf numFmtId="176" fontId="1" fillId="0" borderId="0" xfId="8" applyNumberFormat="1" applyFont="1" applyAlignment="1">
      <alignment vertical="center"/>
    </xf>
    <xf numFmtId="0" fontId="7" fillId="0" borderId="0" xfId="4" applyFont="1" applyAlignment="1">
      <alignment horizontal="center" vertical="center"/>
    </xf>
    <xf numFmtId="0" fontId="7" fillId="0" borderId="0" xfId="4" applyFont="1">
      <alignment vertical="center"/>
    </xf>
    <xf numFmtId="179" fontId="7" fillId="0" borderId="0" xfId="4" applyNumberFormat="1" applyFont="1" applyAlignment="1">
      <alignment horizontal="center" vertical="center"/>
    </xf>
    <xf numFmtId="176" fontId="9" fillId="0" borderId="0" xfId="4" applyNumberFormat="1" applyFont="1" applyAlignment="1">
      <alignment horizontal="left"/>
    </xf>
    <xf numFmtId="0" fontId="9" fillId="0" borderId="0" xfId="8" applyFont="1" applyAlignment="1">
      <alignment vertical="center" wrapText="1"/>
    </xf>
    <xf numFmtId="179" fontId="9" fillId="0" borderId="0" xfId="4" applyNumberFormat="1" applyFont="1" applyAlignment="1">
      <alignment horizontal="center"/>
    </xf>
    <xf numFmtId="176" fontId="9" fillId="0" borderId="0" xfId="4" applyNumberFormat="1" applyFont="1" applyAlignment="1">
      <alignment horizontal="center"/>
    </xf>
    <xf numFmtId="0" fontId="9" fillId="0" borderId="0" xfId="8" applyFont="1" applyAlignment="1">
      <alignment wrapText="1"/>
    </xf>
    <xf numFmtId="0" fontId="7" fillId="0" borderId="0" xfId="8" applyFont="1" applyAlignment="1">
      <alignment vertical="center"/>
    </xf>
    <xf numFmtId="179" fontId="7" fillId="0" borderId="0" xfId="8" applyNumberFormat="1" applyFont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7" fillId="0" borderId="0" xfId="8" applyFont="1" applyAlignment="1">
      <alignment horizontal="left" vertical="center"/>
    </xf>
    <xf numFmtId="0" fontId="7" fillId="0" borderId="0" xfId="8" applyFont="1" applyAlignment="1">
      <alignment horizontal="right" vertical="center"/>
    </xf>
    <xf numFmtId="0" fontId="7" fillId="0" borderId="7" xfId="8" applyFont="1" applyBorder="1" applyAlignment="1">
      <alignment horizontal="center" vertical="center"/>
    </xf>
    <xf numFmtId="0" fontId="7" fillId="0" borderId="7" xfId="8" applyFont="1" applyBorder="1" applyAlignment="1">
      <alignment horizontal="center" vertical="center" wrapText="1"/>
    </xf>
    <xf numFmtId="179" fontId="7" fillId="0" borderId="7" xfId="8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40" fontId="8" fillId="0" borderId="13" xfId="7" applyNumberFormat="1" applyFont="1" applyBorder="1" applyAlignment="1">
      <alignment horizontal="center" vertical="center"/>
    </xf>
    <xf numFmtId="0" fontId="11" fillId="0" borderId="13" xfId="8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40" fontId="8" fillId="0" borderId="5" xfId="7" applyNumberFormat="1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/>
    </xf>
    <xf numFmtId="176" fontId="1" fillId="4" borderId="5" xfId="8" applyNumberFormat="1" applyFont="1" applyFill="1" applyBorder="1" applyAlignment="1">
      <alignment horizontal="right" vertical="center"/>
    </xf>
    <xf numFmtId="37" fontId="8" fillId="0" borderId="5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178" fontId="1" fillId="0" borderId="6" xfId="1" applyNumberFormat="1" applyFont="1" applyFill="1" applyBorder="1" applyAlignment="1">
      <alignment horizontal="right" vertical="center"/>
    </xf>
    <xf numFmtId="0" fontId="1" fillId="7" borderId="18" xfId="0" applyFont="1" applyFill="1" applyBorder="1" applyAlignment="1">
      <alignment horizontal="right" vertical="center" wrapText="1"/>
    </xf>
    <xf numFmtId="178" fontId="1" fillId="7" borderId="19" xfId="1" applyNumberFormat="1" applyFont="1" applyFill="1" applyBorder="1" applyAlignment="1">
      <alignment horizontal="right" vertical="center"/>
    </xf>
    <xf numFmtId="178" fontId="1" fillId="4" borderId="5" xfId="8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8" borderId="0" xfId="0" applyFont="1" applyFill="1" applyAlignment="1">
      <alignment horizontal="right" vertical="center"/>
    </xf>
    <xf numFmtId="10" fontId="2" fillId="8" borderId="0" xfId="2" applyNumberFormat="1" applyFont="1" applyFill="1" applyAlignment="1">
      <alignment vertical="center"/>
    </xf>
    <xf numFmtId="0" fontId="2" fillId="0" borderId="5" xfId="4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left"/>
    </xf>
    <xf numFmtId="0" fontId="18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5" xfId="4" applyFont="1" applyBorder="1" applyAlignment="1">
      <alignment horizontal="center" vertical="center" wrapText="1"/>
    </xf>
    <xf numFmtId="0" fontId="22" fillId="0" borderId="5" xfId="7" applyFont="1" applyBorder="1" applyAlignment="1">
      <alignment horizontal="center" vertical="center"/>
    </xf>
    <xf numFmtId="37" fontId="21" fillId="0" borderId="5" xfId="1" applyNumberFormat="1" applyFont="1" applyFill="1" applyBorder="1" applyAlignment="1">
      <alignment horizontal="center" vertical="center"/>
    </xf>
    <xf numFmtId="181" fontId="23" fillId="0" borderId="5" xfId="1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" fillId="5" borderId="12" xfId="8" applyFont="1" applyFill="1" applyBorder="1" applyAlignment="1">
      <alignment horizontal="left" vertical="center"/>
    </xf>
    <xf numFmtId="0" fontId="1" fillId="5" borderId="17" xfId="8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10" fillId="5" borderId="16" xfId="8" applyFont="1" applyFill="1" applyBorder="1" applyAlignment="1">
      <alignment horizontal="left" vertical="center" wrapText="1"/>
    </xf>
    <xf numFmtId="0" fontId="10" fillId="5" borderId="0" xfId="8" applyFont="1" applyFill="1" applyAlignment="1">
      <alignment horizontal="left" vertical="center" wrapText="1"/>
    </xf>
    <xf numFmtId="0" fontId="1" fillId="0" borderId="5" xfId="4" applyFont="1" applyBorder="1" applyAlignment="1">
      <alignment horizontal="right" vertical="center" wrapText="1"/>
    </xf>
    <xf numFmtId="176" fontId="1" fillId="4" borderId="5" xfId="8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9" fillId="9" borderId="20" xfId="8" applyFont="1" applyFill="1" applyBorder="1" applyAlignment="1">
      <alignment horizontal="left" vertical="center"/>
    </xf>
    <xf numFmtId="0" fontId="19" fillId="9" borderId="21" xfId="8" applyFont="1" applyFill="1" applyBorder="1" applyAlignment="1">
      <alignment horizontal="left" vertical="center"/>
    </xf>
    <xf numFmtId="0" fontId="19" fillId="9" borderId="22" xfId="8" applyFont="1" applyFill="1" applyBorder="1" applyAlignment="1">
      <alignment horizontal="left" vertical="center"/>
    </xf>
    <xf numFmtId="0" fontId="23" fillId="0" borderId="20" xfId="4" applyFont="1" applyBorder="1" applyAlignment="1">
      <alignment horizontal="right" vertical="center" wrapText="1"/>
    </xf>
    <xf numFmtId="0" fontId="23" fillId="0" borderId="21" xfId="4" applyFont="1" applyBorder="1" applyAlignment="1">
      <alignment horizontal="right" vertical="center" wrapText="1"/>
    </xf>
    <xf numFmtId="0" fontId="23" fillId="0" borderId="22" xfId="4" applyFont="1" applyBorder="1" applyAlignment="1">
      <alignment horizontal="right" vertical="center" wrapText="1"/>
    </xf>
    <xf numFmtId="0" fontId="1" fillId="0" borderId="0" xfId="4" applyFont="1" applyAlignment="1">
      <alignment horizontal="center" vertical="center"/>
    </xf>
    <xf numFmtId="0" fontId="1" fillId="5" borderId="5" xfId="8" applyFont="1" applyFill="1" applyBorder="1" applyAlignment="1">
      <alignment horizontal="center" vertical="center"/>
    </xf>
    <xf numFmtId="0" fontId="1" fillId="0" borderId="7" xfId="4" applyFont="1" applyBorder="1" applyAlignment="1">
      <alignment horizontal="right" vertical="center" wrapText="1"/>
    </xf>
    <xf numFmtId="176" fontId="1" fillId="4" borderId="16" xfId="8" applyNumberFormat="1" applyFont="1" applyFill="1" applyBorder="1" applyAlignment="1">
      <alignment horizontal="right" vertical="center"/>
    </xf>
    <xf numFmtId="176" fontId="1" fillId="4" borderId="0" xfId="8" applyNumberFormat="1" applyFont="1" applyFill="1" applyAlignment="1">
      <alignment horizontal="right" vertical="center"/>
    </xf>
    <xf numFmtId="0" fontId="1" fillId="2" borderId="4" xfId="8" applyFont="1" applyFill="1" applyBorder="1" applyAlignment="1">
      <alignment horizontal="left" vertical="center" wrapText="1"/>
    </xf>
    <xf numFmtId="0" fontId="1" fillId="2" borderId="5" xfId="8" applyFont="1" applyFill="1" applyBorder="1" applyAlignment="1">
      <alignment horizontal="left" vertical="center"/>
    </xf>
    <xf numFmtId="0" fontId="1" fillId="2" borderId="6" xfId="8" applyFont="1" applyFill="1" applyBorder="1" applyAlignment="1">
      <alignment horizontal="left" vertical="center"/>
    </xf>
    <xf numFmtId="176" fontId="1" fillId="4" borderId="8" xfId="8" applyNumberFormat="1" applyFont="1" applyFill="1" applyBorder="1" applyAlignment="1">
      <alignment horizontal="right" vertical="center"/>
    </xf>
    <xf numFmtId="176" fontId="1" fillId="4" borderId="9" xfId="8" applyNumberFormat="1" applyFont="1" applyFill="1" applyBorder="1" applyAlignment="1">
      <alignment horizontal="right" vertical="center"/>
    </xf>
    <xf numFmtId="183" fontId="0" fillId="0" borderId="0" xfId="0" applyNumberFormat="1">
      <alignment vertical="center"/>
    </xf>
    <xf numFmtId="0" fontId="25" fillId="0" borderId="0" xfId="0" applyFont="1">
      <alignment vertical="center"/>
    </xf>
  </cellXfs>
  <cellStyles count="9">
    <cellStyle name="百分比" xfId="2" builtinId="5"/>
    <cellStyle name="常规" xfId="0" builtinId="0"/>
    <cellStyle name="常规 2" xfId="4" xr:uid="{00000000-0005-0000-0000-000031000000}"/>
    <cellStyle name="常规 3 3" xfId="5" xr:uid="{00000000-0005-0000-0000-000032000000}"/>
    <cellStyle name="常规_flash" xfId="6" xr:uid="{00000000-0005-0000-0000-000033000000}"/>
    <cellStyle name="常规_quotation GW" xfId="7" xr:uid="{00000000-0005-0000-0000-000034000000}"/>
    <cellStyle name="常规_长城会短信相关活动报价1016" xfId="8" xr:uid="{00000000-0005-0000-0000-000035000000}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5"/>
  <sheetViews>
    <sheetView tabSelected="1" zoomScale="115" zoomScaleNormal="115" workbookViewId="0">
      <selection activeCell="F7" sqref="F7"/>
    </sheetView>
  </sheetViews>
  <sheetFormatPr defaultColWidth="8.83203125" defaultRowHeight="15" x14ac:dyDescent="0.25"/>
  <cols>
    <col min="1" max="1" width="5.08203125" customWidth="1"/>
    <col min="2" max="2" width="39.58203125" customWidth="1"/>
    <col min="3" max="3" width="42.4140625" customWidth="1"/>
    <col min="4" max="4" width="19.33203125" customWidth="1"/>
    <col min="6" max="6" width="18.9140625" bestFit="1" customWidth="1"/>
  </cols>
  <sheetData>
    <row r="1" spans="2:3" ht="37.5" customHeight="1" x14ac:dyDescent="0.25">
      <c r="B1" s="94" t="s">
        <v>0</v>
      </c>
      <c r="C1" s="94"/>
    </row>
    <row r="2" spans="2:3" x14ac:dyDescent="0.4">
      <c r="B2" s="4" t="s">
        <v>1</v>
      </c>
      <c r="C2" s="5" t="s">
        <v>2</v>
      </c>
    </row>
    <row r="3" spans="2:3" ht="16.5" x14ac:dyDescent="0.45">
      <c r="B3" s="4" t="s">
        <v>3</v>
      </c>
      <c r="C3" s="8" t="s">
        <v>4</v>
      </c>
    </row>
    <row r="4" spans="2:3" s="1" customFormat="1" ht="16.5" customHeight="1" x14ac:dyDescent="0.25">
      <c r="B4" s="10" t="s">
        <v>5</v>
      </c>
      <c r="C4" s="11"/>
    </row>
    <row r="5" spans="2:3" s="1" customFormat="1" ht="16.5" customHeight="1" x14ac:dyDescent="0.25">
      <c r="B5" s="10" t="s">
        <v>6</v>
      </c>
      <c r="C5" s="12"/>
    </row>
    <row r="6" spans="2:3" s="1" customFormat="1" ht="16.5" customHeight="1" x14ac:dyDescent="0.25">
      <c r="B6" s="13"/>
      <c r="C6" s="13"/>
    </row>
    <row r="7" spans="2:3" s="1" customFormat="1" ht="30.75" customHeight="1" x14ac:dyDescent="0.25">
      <c r="B7" s="14" t="s">
        <v>7</v>
      </c>
      <c r="C7" s="17" t="s">
        <v>8</v>
      </c>
    </row>
    <row r="8" spans="2:3" s="1" customFormat="1" x14ac:dyDescent="0.25">
      <c r="B8" s="95" t="s">
        <v>9</v>
      </c>
      <c r="C8" s="96"/>
    </row>
    <row r="9" spans="2:3" s="1" customFormat="1" x14ac:dyDescent="0.25">
      <c r="B9" s="76" t="s">
        <v>10</v>
      </c>
      <c r="C9" s="77">
        <f>Medical!I18</f>
        <v>43730</v>
      </c>
    </row>
    <row r="10" spans="2:3" s="1" customFormat="1" x14ac:dyDescent="0.25">
      <c r="B10" s="95" t="s">
        <v>11</v>
      </c>
      <c r="C10" s="96"/>
    </row>
    <row r="11" spans="2:3" s="1" customFormat="1" x14ac:dyDescent="0.25">
      <c r="B11" s="76" t="s">
        <v>10</v>
      </c>
      <c r="C11" s="77">
        <f>Creative!I11</f>
        <v>16000</v>
      </c>
    </row>
    <row r="12" spans="2:3" s="1" customFormat="1" x14ac:dyDescent="0.25">
      <c r="B12" s="95" t="s">
        <v>12</v>
      </c>
      <c r="C12" s="96"/>
    </row>
    <row r="13" spans="2:3" s="1" customFormat="1" x14ac:dyDescent="0.25">
      <c r="B13" s="76" t="s">
        <v>10</v>
      </c>
      <c r="C13" s="77">
        <f>'Staffing Fee'!H10</f>
        <v>7764.9000000000005</v>
      </c>
    </row>
    <row r="14" spans="2:3" ht="6" customHeight="1" x14ac:dyDescent="0.25">
      <c r="B14" s="97"/>
      <c r="C14" s="98"/>
    </row>
    <row r="15" spans="2:3" x14ac:dyDescent="0.25">
      <c r="B15" s="78" t="s">
        <v>10</v>
      </c>
      <c r="C15" s="79">
        <f>C13+C11+C9</f>
        <v>67494.899999999994</v>
      </c>
    </row>
    <row r="16" spans="2:3" x14ac:dyDescent="0.25">
      <c r="B16" s="78" t="s">
        <v>13</v>
      </c>
      <c r="C16" s="79">
        <f>C15*0.06</f>
        <v>4049.6939999999995</v>
      </c>
    </row>
    <row r="17" spans="2:6" x14ac:dyDescent="0.25">
      <c r="B17" s="74" t="s">
        <v>14</v>
      </c>
      <c r="C17" s="80">
        <f>C15+C16</f>
        <v>71544.593999999997</v>
      </c>
    </row>
    <row r="18" spans="2:6" x14ac:dyDescent="0.25">
      <c r="B18" s="74" t="s">
        <v>15</v>
      </c>
      <c r="C18" s="80">
        <f>C17-736.59</f>
        <v>70808.004000000001</v>
      </c>
      <c r="F18" s="122"/>
    </row>
    <row r="19" spans="2:6" x14ac:dyDescent="0.25">
      <c r="B19" s="81"/>
      <c r="C19" s="81"/>
    </row>
    <row r="20" spans="2:6" x14ac:dyDescent="0.25">
      <c r="B20" s="82" t="s">
        <v>16</v>
      </c>
      <c r="C20" s="83">
        <f>C13/C15</f>
        <v>0.11504424778761063</v>
      </c>
    </row>
    <row r="21" spans="2:6" x14ac:dyDescent="0.25">
      <c r="B21" s="28"/>
    </row>
    <row r="22" spans="2:6" x14ac:dyDescent="0.25">
      <c r="B22" s="28"/>
    </row>
    <row r="23" spans="2:6" x14ac:dyDescent="0.25">
      <c r="B23" s="28"/>
      <c r="F23" s="123"/>
    </row>
    <row r="24" spans="2:6" x14ac:dyDescent="0.25">
      <c r="B24" s="28"/>
    </row>
    <row r="25" spans="2:6" x14ac:dyDescent="0.25">
      <c r="B25" s="28"/>
    </row>
  </sheetData>
  <mergeCells count="5">
    <mergeCell ref="B1:C1"/>
    <mergeCell ref="B8:C8"/>
    <mergeCell ref="B10:C10"/>
    <mergeCell ref="B12:C12"/>
    <mergeCell ref="B14:C14"/>
  </mergeCells>
  <phoneticPr fontId="24" type="noConversion"/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8"/>
  <sheetViews>
    <sheetView zoomScale="85" zoomScaleNormal="85" workbookViewId="0">
      <selection activeCell="B11" sqref="B11"/>
    </sheetView>
  </sheetViews>
  <sheetFormatPr defaultColWidth="8.6640625" defaultRowHeight="15" x14ac:dyDescent="0.25"/>
  <cols>
    <col min="2" max="2" width="30.25" customWidth="1"/>
    <col min="3" max="3" width="46.58203125" customWidth="1"/>
    <col min="4" max="4" width="8.33203125" customWidth="1"/>
    <col min="5" max="5" width="10.6640625" style="32" customWidth="1"/>
    <col min="6" max="6" width="5.5" style="32" customWidth="1"/>
    <col min="7" max="7" width="9.6640625" style="32" customWidth="1"/>
    <col min="8" max="8" width="12.1640625" style="32" customWidth="1"/>
    <col min="9" max="9" width="11.1640625"/>
  </cols>
  <sheetData>
    <row r="1" spans="2:9" ht="16.5" x14ac:dyDescent="0.25">
      <c r="B1" s="99" t="s">
        <v>0</v>
      </c>
      <c r="C1" s="99"/>
      <c r="D1" s="50"/>
      <c r="E1" s="51"/>
      <c r="F1" s="49"/>
      <c r="G1" s="49"/>
      <c r="H1" s="49"/>
    </row>
    <row r="2" spans="2:9" ht="16.5" x14ac:dyDescent="0.45">
      <c r="B2" s="50" t="s">
        <v>1</v>
      </c>
      <c r="C2" s="52" t="s">
        <v>2</v>
      </c>
      <c r="D2" s="53"/>
      <c r="E2" s="54"/>
      <c r="F2" s="55"/>
      <c r="G2" s="55"/>
      <c r="H2" s="55"/>
    </row>
    <row r="3" spans="2:9" ht="16.5" x14ac:dyDescent="0.45">
      <c r="B3" s="50" t="s">
        <v>3</v>
      </c>
      <c r="C3" s="8" t="s">
        <v>4</v>
      </c>
      <c r="D3" s="56"/>
      <c r="E3" s="54"/>
      <c r="F3" s="55"/>
      <c r="G3" s="55"/>
      <c r="H3" s="55"/>
    </row>
    <row r="4" spans="2:9" ht="16.5" x14ac:dyDescent="0.25">
      <c r="B4" s="57" t="s">
        <v>5</v>
      </c>
      <c r="C4" s="11"/>
      <c r="D4" s="57"/>
      <c r="E4" s="58"/>
      <c r="F4" s="59"/>
      <c r="G4" s="59"/>
      <c r="H4" s="59"/>
    </row>
    <row r="5" spans="2:9" ht="16.5" x14ac:dyDescent="0.25">
      <c r="B5" s="57" t="s">
        <v>6</v>
      </c>
      <c r="C5" s="60"/>
      <c r="D5" s="57"/>
      <c r="E5" s="58"/>
      <c r="F5" s="59"/>
      <c r="G5" s="59"/>
      <c r="H5" s="59"/>
    </row>
    <row r="6" spans="2:9" ht="16.5" x14ac:dyDescent="0.25">
      <c r="B6" s="61"/>
      <c r="C6" s="61"/>
      <c r="D6" s="61"/>
      <c r="E6" s="58"/>
      <c r="F6" s="59"/>
      <c r="G6" s="59"/>
      <c r="H6" s="59"/>
    </row>
    <row r="7" spans="2:9" ht="99" x14ac:dyDescent="0.25">
      <c r="B7" s="62" t="s">
        <v>7</v>
      </c>
      <c r="C7" s="63" t="s">
        <v>17</v>
      </c>
      <c r="D7" s="63" t="s">
        <v>18</v>
      </c>
      <c r="E7" s="64" t="s">
        <v>19</v>
      </c>
      <c r="F7" s="62" t="s">
        <v>20</v>
      </c>
      <c r="G7" s="62" t="s">
        <v>21</v>
      </c>
      <c r="H7" s="62" t="s">
        <v>22</v>
      </c>
      <c r="I7" s="62" t="s">
        <v>23</v>
      </c>
    </row>
    <row r="8" spans="2:9" ht="62.5" customHeight="1" x14ac:dyDescent="0.25">
      <c r="B8" s="100" t="s">
        <v>24</v>
      </c>
      <c r="C8" s="101"/>
      <c r="D8" s="101"/>
      <c r="E8" s="101"/>
      <c r="F8" s="101"/>
      <c r="G8" s="101"/>
      <c r="H8" s="101"/>
      <c r="I8" s="101"/>
    </row>
    <row r="9" spans="2:9" ht="43.5" x14ac:dyDescent="0.25">
      <c r="B9" s="86" t="s">
        <v>41</v>
      </c>
      <c r="C9" s="65" t="s">
        <v>25</v>
      </c>
      <c r="D9" s="104">
        <v>2024</v>
      </c>
      <c r="E9" s="67">
        <v>407</v>
      </c>
      <c r="F9" s="68" t="s">
        <v>26</v>
      </c>
      <c r="G9" s="69">
        <v>30</v>
      </c>
      <c r="H9" s="69">
        <v>2</v>
      </c>
      <c r="I9" s="45">
        <f>E9*G9*H9</f>
        <v>24420</v>
      </c>
    </row>
    <row r="10" spans="2:9" x14ac:dyDescent="0.25">
      <c r="B10" s="70" t="s">
        <v>27</v>
      </c>
      <c r="C10" s="70" t="s">
        <v>28</v>
      </c>
      <c r="D10" s="105"/>
      <c r="E10" s="71">
        <v>100</v>
      </c>
      <c r="F10" s="72" t="s">
        <v>26</v>
      </c>
      <c r="G10" s="73">
        <v>30</v>
      </c>
      <c r="H10" s="73">
        <v>2</v>
      </c>
      <c r="I10" s="75">
        <f>E10*G10*H10</f>
        <v>6000</v>
      </c>
    </row>
    <row r="11" spans="2:9" x14ac:dyDescent="0.25">
      <c r="B11" s="84" t="s">
        <v>36</v>
      </c>
      <c r="C11" s="84" t="s">
        <v>36</v>
      </c>
      <c r="D11" s="66"/>
      <c r="E11" s="71">
        <v>7</v>
      </c>
      <c r="F11" s="72" t="s">
        <v>37</v>
      </c>
      <c r="G11" s="73">
        <v>20</v>
      </c>
      <c r="H11" s="73">
        <v>2</v>
      </c>
      <c r="I11" s="75">
        <f t="shared" ref="I11:I13" si="0">E11*G11*H11</f>
        <v>280</v>
      </c>
    </row>
    <row r="12" spans="2:9" x14ac:dyDescent="0.25">
      <c r="B12" s="84" t="s">
        <v>38</v>
      </c>
      <c r="C12" s="84" t="s">
        <v>38</v>
      </c>
      <c r="D12" s="85"/>
      <c r="E12" s="71">
        <v>10</v>
      </c>
      <c r="F12" s="72" t="s">
        <v>37</v>
      </c>
      <c r="G12" s="73">
        <v>15</v>
      </c>
      <c r="H12" s="73">
        <v>2</v>
      </c>
      <c r="I12" s="75">
        <f t="shared" si="0"/>
        <v>300</v>
      </c>
    </row>
    <row r="13" spans="2:9" x14ac:dyDescent="0.25">
      <c r="B13" s="84" t="s">
        <v>39</v>
      </c>
      <c r="C13" s="84" t="s">
        <v>40</v>
      </c>
      <c r="D13" s="85"/>
      <c r="E13" s="71">
        <v>15</v>
      </c>
      <c r="F13" s="72" t="s">
        <v>37</v>
      </c>
      <c r="G13" s="73">
        <v>35</v>
      </c>
      <c r="H13" s="73">
        <v>2</v>
      </c>
      <c r="I13" s="75">
        <f t="shared" si="0"/>
        <v>1050</v>
      </c>
    </row>
    <row r="14" spans="2:9" x14ac:dyDescent="0.25">
      <c r="B14" s="102" t="s">
        <v>29</v>
      </c>
      <c r="C14" s="102"/>
      <c r="D14" s="102"/>
      <c r="E14" s="102"/>
      <c r="F14" s="102"/>
      <c r="G14" s="102"/>
      <c r="H14" s="102"/>
      <c r="I14" s="46">
        <f>SUM(I9:I13)</f>
        <v>32050</v>
      </c>
    </row>
    <row r="15" spans="2:9" ht="16.5" x14ac:dyDescent="0.25">
      <c r="B15" s="106" t="s">
        <v>42</v>
      </c>
      <c r="C15" s="107"/>
      <c r="D15" s="107"/>
      <c r="E15" s="107"/>
      <c r="F15" s="107"/>
      <c r="G15" s="107"/>
      <c r="H15" s="107"/>
      <c r="I15" s="108"/>
    </row>
    <row r="16" spans="2:9" x14ac:dyDescent="0.4">
      <c r="B16" s="87" t="s">
        <v>43</v>
      </c>
      <c r="C16" s="88" t="s">
        <v>44</v>
      </c>
      <c r="D16" s="89">
        <v>2021</v>
      </c>
      <c r="E16" s="90">
        <v>730</v>
      </c>
      <c r="F16" s="90" t="s">
        <v>26</v>
      </c>
      <c r="G16" s="91">
        <v>8</v>
      </c>
      <c r="H16" s="92">
        <v>2</v>
      </c>
      <c r="I16" s="92">
        <f>E16*G16*H16</f>
        <v>11680</v>
      </c>
    </row>
    <row r="17" spans="2:9" x14ac:dyDescent="0.25">
      <c r="B17" s="109" t="s">
        <v>29</v>
      </c>
      <c r="C17" s="110"/>
      <c r="D17" s="110"/>
      <c r="E17" s="110"/>
      <c r="F17" s="110"/>
      <c r="G17" s="110"/>
      <c r="H17" s="111"/>
      <c r="I17" s="93">
        <f>I16</f>
        <v>11680</v>
      </c>
    </row>
    <row r="18" spans="2:9" ht="28" customHeight="1" x14ac:dyDescent="0.25">
      <c r="B18" s="103" t="s">
        <v>10</v>
      </c>
      <c r="C18" s="103"/>
      <c r="D18" s="103"/>
      <c r="E18" s="103"/>
      <c r="F18" s="103"/>
      <c r="G18" s="103"/>
      <c r="H18" s="103"/>
      <c r="I18" s="47">
        <f>I14+I17</f>
        <v>43730</v>
      </c>
    </row>
  </sheetData>
  <mergeCells count="7">
    <mergeCell ref="B1:C1"/>
    <mergeCell ref="B8:I8"/>
    <mergeCell ref="B14:H14"/>
    <mergeCell ref="B18:H18"/>
    <mergeCell ref="D9:D10"/>
    <mergeCell ref="B15:I15"/>
    <mergeCell ref="B17:H17"/>
  </mergeCells>
  <phoneticPr fontId="17" type="noConversion"/>
  <pageMargins left="0.75" right="0.75" top="1" bottom="1" header="0.5" footer="0.5"/>
  <pageSetup paperSize="9" scale="5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31"/>
  <sheetViews>
    <sheetView zoomScale="85" zoomScaleNormal="85" workbookViewId="0">
      <selection activeCell="D9" sqref="D9"/>
    </sheetView>
  </sheetViews>
  <sheetFormatPr defaultColWidth="8.6640625" defaultRowHeight="15" x14ac:dyDescent="0.25"/>
  <cols>
    <col min="2" max="2" width="36.33203125" customWidth="1"/>
    <col min="3" max="3" width="42.4140625" customWidth="1"/>
    <col min="4" max="4" width="8.33203125" customWidth="1"/>
    <col min="5" max="5" width="10.6640625" style="32" customWidth="1"/>
    <col min="6" max="6" width="5.5" customWidth="1"/>
    <col min="7" max="7" width="9.6640625" customWidth="1"/>
    <col min="8" max="8" width="12.83203125" customWidth="1"/>
    <col min="9" max="9" width="11.1640625"/>
  </cols>
  <sheetData>
    <row r="1" spans="2:15" x14ac:dyDescent="0.25">
      <c r="B1" s="112" t="s">
        <v>0</v>
      </c>
      <c r="C1" s="112"/>
      <c r="D1" s="4"/>
      <c r="E1" s="3"/>
      <c r="F1" s="4"/>
      <c r="G1" s="4"/>
      <c r="H1" s="4"/>
    </row>
    <row r="2" spans="2:15" x14ac:dyDescent="0.4">
      <c r="B2" s="4" t="s">
        <v>1</v>
      </c>
      <c r="C2" s="5" t="s">
        <v>2</v>
      </c>
      <c r="D2" s="6"/>
      <c r="E2" s="7"/>
      <c r="F2" s="7"/>
      <c r="G2" s="7"/>
      <c r="H2" s="7"/>
    </row>
    <row r="3" spans="2:15" ht="16.5" x14ac:dyDescent="0.45">
      <c r="B3" s="4" t="s">
        <v>3</v>
      </c>
      <c r="C3" s="8" t="s">
        <v>4</v>
      </c>
      <c r="D3" s="9"/>
      <c r="E3" s="7"/>
      <c r="F3" s="7"/>
      <c r="G3" s="7"/>
      <c r="H3" s="7"/>
    </row>
    <row r="4" spans="2:15" x14ac:dyDescent="0.25">
      <c r="B4" s="10" t="s">
        <v>5</v>
      </c>
      <c r="C4" s="11"/>
      <c r="D4" s="10"/>
      <c r="E4" s="33"/>
      <c r="F4" s="10"/>
      <c r="G4" s="10"/>
      <c r="H4" s="10"/>
    </row>
    <row r="5" spans="2:15" x14ac:dyDescent="0.25">
      <c r="B5" s="10" t="s">
        <v>6</v>
      </c>
      <c r="C5" s="12"/>
      <c r="D5" s="10"/>
      <c r="E5" s="33"/>
      <c r="F5" s="10"/>
      <c r="G5" s="10"/>
      <c r="H5" s="10"/>
    </row>
    <row r="6" spans="2:15" x14ac:dyDescent="0.25">
      <c r="B6" s="13"/>
      <c r="C6" s="13"/>
      <c r="D6" s="13"/>
      <c r="E6" s="33"/>
      <c r="F6" s="13"/>
      <c r="G6" s="13"/>
      <c r="H6" s="13"/>
    </row>
    <row r="7" spans="2:15" ht="99" x14ac:dyDescent="0.25">
      <c r="B7" s="34" t="s">
        <v>7</v>
      </c>
      <c r="C7" s="35" t="s">
        <v>17</v>
      </c>
      <c r="D7" s="35" t="s">
        <v>18</v>
      </c>
      <c r="E7" s="36" t="s">
        <v>19</v>
      </c>
      <c r="F7" s="37" t="s">
        <v>20</v>
      </c>
      <c r="G7" s="37" t="s">
        <v>21</v>
      </c>
      <c r="H7" s="37" t="s">
        <v>22</v>
      </c>
      <c r="I7" s="37" t="s">
        <v>23</v>
      </c>
    </row>
    <row r="8" spans="2:15" x14ac:dyDescent="0.25">
      <c r="B8" s="38" t="s">
        <v>30</v>
      </c>
      <c r="C8" s="39"/>
      <c r="D8" s="39"/>
      <c r="E8" s="113"/>
      <c r="F8" s="113"/>
      <c r="G8" s="113"/>
      <c r="H8" s="113"/>
      <c r="I8" s="113"/>
    </row>
    <row r="9" spans="2:15" ht="15" customHeight="1" x14ac:dyDescent="0.25">
      <c r="B9" s="84" t="s">
        <v>45</v>
      </c>
      <c r="C9" s="84" t="s">
        <v>46</v>
      </c>
      <c r="D9" s="40">
        <v>2024</v>
      </c>
      <c r="E9" s="41">
        <v>1000</v>
      </c>
      <c r="F9" s="42" t="s">
        <v>31</v>
      </c>
      <c r="G9" s="43">
        <v>8</v>
      </c>
      <c r="H9" s="44">
        <v>2</v>
      </c>
      <c r="I9" s="45">
        <f>E9*G9*H9</f>
        <v>16000</v>
      </c>
    </row>
    <row r="10" spans="2:15" x14ac:dyDescent="0.25">
      <c r="B10" s="114" t="s">
        <v>29</v>
      </c>
      <c r="C10" s="114"/>
      <c r="D10" s="114"/>
      <c r="E10" s="114"/>
      <c r="F10" s="114"/>
      <c r="G10" s="114"/>
      <c r="H10" s="114"/>
      <c r="I10" s="46">
        <f>I9</f>
        <v>16000</v>
      </c>
    </row>
    <row r="11" spans="2:15" ht="28" customHeight="1" x14ac:dyDescent="0.25">
      <c r="B11" s="115" t="s">
        <v>10</v>
      </c>
      <c r="C11" s="116"/>
      <c r="D11" s="116"/>
      <c r="E11" s="116"/>
      <c r="F11" s="116"/>
      <c r="G11" s="116"/>
      <c r="H11" s="116"/>
      <c r="I11" s="47">
        <f>I10</f>
        <v>16000</v>
      </c>
      <c r="J11" s="48"/>
      <c r="K11" s="48"/>
      <c r="L11" s="48"/>
      <c r="M11" s="48"/>
      <c r="N11" s="48"/>
      <c r="O11" s="48"/>
    </row>
    <row r="31" spans="3:3" x14ac:dyDescent="0.25">
      <c r="C31" s="84"/>
    </row>
  </sheetData>
  <mergeCells count="4">
    <mergeCell ref="B1:C1"/>
    <mergeCell ref="E8:I8"/>
    <mergeCell ref="B10:H10"/>
    <mergeCell ref="B11:H11"/>
  </mergeCells>
  <phoneticPr fontId="24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6"/>
  <sheetViews>
    <sheetView workbookViewId="0">
      <selection activeCell="H10" sqref="H10"/>
    </sheetView>
  </sheetViews>
  <sheetFormatPr defaultColWidth="8.83203125" defaultRowHeight="15" x14ac:dyDescent="0.25"/>
  <cols>
    <col min="1" max="1" width="5.08203125" customWidth="1"/>
    <col min="2" max="2" width="26.08203125" customWidth="1"/>
    <col min="3" max="3" width="42.83203125" style="2" customWidth="1"/>
    <col min="4" max="4" width="16.83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</cols>
  <sheetData>
    <row r="1" spans="2:8" ht="37.5" customHeight="1" x14ac:dyDescent="0.25">
      <c r="B1" s="112" t="s">
        <v>0</v>
      </c>
      <c r="C1" s="112"/>
      <c r="D1" s="4"/>
      <c r="E1" s="4"/>
      <c r="F1" s="4"/>
      <c r="G1" s="4"/>
      <c r="H1" s="4"/>
    </row>
    <row r="2" spans="2:8" x14ac:dyDescent="0.4">
      <c r="B2" s="4" t="s">
        <v>1</v>
      </c>
      <c r="C2" s="5" t="s">
        <v>2</v>
      </c>
      <c r="D2" s="6"/>
      <c r="E2" s="7"/>
      <c r="F2" s="7"/>
      <c r="G2" s="7"/>
      <c r="H2" s="7"/>
    </row>
    <row r="3" spans="2:8" ht="16.5" x14ac:dyDescent="0.45">
      <c r="B3" s="4" t="s">
        <v>3</v>
      </c>
      <c r="C3" s="8" t="s">
        <v>4</v>
      </c>
      <c r="D3" s="9"/>
      <c r="E3" s="7"/>
      <c r="F3" s="7"/>
      <c r="G3" s="7"/>
      <c r="H3" s="7"/>
    </row>
    <row r="4" spans="2:8" s="1" customFormat="1" ht="16.5" customHeight="1" x14ac:dyDescent="0.25">
      <c r="B4" s="10" t="s">
        <v>5</v>
      </c>
      <c r="C4" s="11"/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6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25">
      <c r="B7" s="14" t="s">
        <v>7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23</v>
      </c>
    </row>
    <row r="8" spans="2:8" ht="33.75" customHeight="1" x14ac:dyDescent="0.25">
      <c r="B8" s="117" t="s">
        <v>32</v>
      </c>
      <c r="C8" s="118"/>
      <c r="D8" s="118"/>
      <c r="E8" s="118"/>
      <c r="F8" s="118"/>
      <c r="G8" s="118"/>
      <c r="H8" s="119"/>
    </row>
    <row r="9" spans="2:8" ht="43.5" x14ac:dyDescent="0.25">
      <c r="B9" s="18" t="s">
        <v>33</v>
      </c>
      <c r="C9" s="19" t="s">
        <v>34</v>
      </c>
      <c r="D9" s="20">
        <v>2024</v>
      </c>
      <c r="E9" s="21">
        <f>Summary!C9+Summary!C11</f>
        <v>59730</v>
      </c>
      <c r="F9" s="22" t="s">
        <v>35</v>
      </c>
      <c r="G9" s="21">
        <v>13</v>
      </c>
      <c r="H9" s="23">
        <f>E9*0.13</f>
        <v>7764.9000000000005</v>
      </c>
    </row>
    <row r="10" spans="2:8" x14ac:dyDescent="0.25">
      <c r="B10" s="120" t="s">
        <v>10</v>
      </c>
      <c r="C10" s="121"/>
      <c r="D10" s="121"/>
      <c r="E10" s="121"/>
      <c r="F10" s="121"/>
      <c r="G10" s="121"/>
      <c r="H10" s="24">
        <f>SUM(H9:I9)</f>
        <v>7764.9000000000005</v>
      </c>
    </row>
    <row r="11" spans="2:8" x14ac:dyDescent="0.4">
      <c r="B11" s="25"/>
      <c r="C11" s="26"/>
      <c r="D11" s="26"/>
      <c r="E11" s="27"/>
    </row>
    <row r="12" spans="2:8" x14ac:dyDescent="0.25">
      <c r="B12" s="28"/>
      <c r="C12" s="29"/>
      <c r="D12" s="29"/>
      <c r="E12" s="30"/>
    </row>
    <row r="13" spans="2:8" x14ac:dyDescent="0.25">
      <c r="B13" s="28"/>
      <c r="C13" s="29"/>
      <c r="D13" s="29"/>
      <c r="E13" s="30"/>
    </row>
    <row r="14" spans="2:8" x14ac:dyDescent="0.25">
      <c r="B14" s="28"/>
      <c r="C14" s="29"/>
      <c r="D14" s="29"/>
      <c r="E14" s="30"/>
    </row>
    <row r="15" spans="2:8" x14ac:dyDescent="0.25">
      <c r="B15" s="28"/>
      <c r="C15" s="29"/>
      <c r="D15" s="29"/>
      <c r="E15" s="30"/>
    </row>
    <row r="16" spans="2:8" x14ac:dyDescent="0.25">
      <c r="B16" s="28"/>
      <c r="C16" s="31"/>
      <c r="D16" s="31"/>
      <c r="E16" s="30"/>
    </row>
  </sheetData>
  <mergeCells count="3">
    <mergeCell ref="B1:C1"/>
    <mergeCell ref="B8:H8"/>
    <mergeCell ref="B10:G10"/>
  </mergeCells>
  <phoneticPr fontId="24" type="noConversion"/>
  <pageMargins left="0.75" right="0.75" top="1" bottom="1" header="0.3" footer="0.3"/>
  <pageSetup paperSize="9" scale="6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Frank Wang</cp:lastModifiedBy>
  <cp:lastPrinted>2021-01-08T06:16:00Z</cp:lastPrinted>
  <dcterms:created xsi:type="dcterms:W3CDTF">2016-06-29T09:42:00Z</dcterms:created>
  <dcterms:modified xsi:type="dcterms:W3CDTF">2024-05-20T05:34:51Z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CA67C845D0474752BA4191C21DB22CE4_13</vt:lpwstr>
  </property>
</Properties>
</file>